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 - Přístupový chodník" sheetId="2" r:id="rId2"/>
    <sheet name="SO 02 - Úprava povrchů hř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01 - Přístupový chodník'!$C$122:$K$178</definedName>
    <definedName name="_xlnm.Print_Area" localSheetId="1">'SO 01 - Přístupový chodník'!$C$4:$J$76,'SO 01 - Přístupový chodník'!$C$82:$J$104,'SO 01 - Přístupový chodník'!$C$110:$K$178</definedName>
    <definedName name="_xlnm.Print_Titles" localSheetId="1">'SO 01 - Přístupový chodník'!$122:$122</definedName>
    <definedName name="_xlnm._FilterDatabase" localSheetId="2" hidden="1">'SO 02 - Úprava povrchů hř...'!$C$129:$K$268</definedName>
    <definedName name="_xlnm.Print_Area" localSheetId="2">'SO 02 - Úprava povrchů hř...'!$C$4:$J$76,'SO 02 - Úprava povrchů hř...'!$C$82:$J$111,'SO 02 - Úprava povrchů hř...'!$C$117:$K$268</definedName>
    <definedName name="_xlnm.Print_Titles" localSheetId="2">'SO 02 - Úprava povrchů hř...'!$129:$129</definedName>
  </definedNames>
  <calcPr/>
</workbook>
</file>

<file path=xl/calcChain.xml><?xml version="1.0" encoding="utf-8"?>
<calcChain xmlns="http://schemas.openxmlformats.org/spreadsheetml/2006/main">
  <c i="3" r="J37"/>
  <c r="J36"/>
  <c i="1" r="AY96"/>
  <c i="3" r="J35"/>
  <c i="1" r="AX96"/>
  <c i="3" r="BI268"/>
  <c r="BH268"/>
  <c r="BG268"/>
  <c r="BF268"/>
  <c r="T268"/>
  <c r="T267"/>
  <c r="T266"/>
  <c r="R268"/>
  <c r="R267"/>
  <c r="R266"/>
  <c r="P268"/>
  <c r="P267"/>
  <c r="P266"/>
  <c r="BK268"/>
  <c r="BK267"/>
  <c r="J267"/>
  <c r="BK266"/>
  <c r="J266"/>
  <c r="J268"/>
  <c r="BE268"/>
  <c r="J110"/>
  <c r="J109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T249"/>
  <c r="R250"/>
  <c r="R249"/>
  <c r="P250"/>
  <c r="P249"/>
  <c r="BK250"/>
  <c r="BK249"/>
  <c r="J249"/>
  <c r="J250"/>
  <c r="BE250"/>
  <c r="J108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07"/>
  <c r="J106"/>
  <c r="BI243"/>
  <c r="BH243"/>
  <c r="BG243"/>
  <c r="BF243"/>
  <c r="T243"/>
  <c r="T242"/>
  <c r="R243"/>
  <c r="R242"/>
  <c r="P243"/>
  <c r="P242"/>
  <c r="BK243"/>
  <c r="BK242"/>
  <c r="J242"/>
  <c r="J243"/>
  <c r="BE243"/>
  <c r="J105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T237"/>
  <c r="R238"/>
  <c r="R237"/>
  <c r="P238"/>
  <c r="P237"/>
  <c r="BK238"/>
  <c r="BK237"/>
  <c r="J237"/>
  <c r="J238"/>
  <c r="BE238"/>
  <c r="J104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5"/>
  <c r="BH225"/>
  <c r="BG225"/>
  <c r="BF225"/>
  <c r="T225"/>
  <c r="T224"/>
  <c r="R225"/>
  <c r="R224"/>
  <c r="P225"/>
  <c r="P224"/>
  <c r="BK225"/>
  <c r="BK224"/>
  <c r="J224"/>
  <c r="J225"/>
  <c r="BE225"/>
  <c r="J103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0"/>
  <c r="BH220"/>
  <c r="BG220"/>
  <c r="BF220"/>
  <c r="T220"/>
  <c r="T219"/>
  <c r="R220"/>
  <c r="R219"/>
  <c r="P220"/>
  <c r="P219"/>
  <c r="BK220"/>
  <c r="BK219"/>
  <c r="J219"/>
  <c r="J220"/>
  <c r="BE220"/>
  <c r="J102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T212"/>
  <c r="R213"/>
  <c r="R212"/>
  <c r="P213"/>
  <c r="P212"/>
  <c r="BK213"/>
  <c r="BK212"/>
  <c r="J212"/>
  <c r="J213"/>
  <c r="BE213"/>
  <c r="J101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1"/>
  <c r="BH181"/>
  <c r="BG181"/>
  <c r="BF181"/>
  <c r="T181"/>
  <c r="T180"/>
  <c r="R181"/>
  <c r="R180"/>
  <c r="P181"/>
  <c r="P180"/>
  <c r="BK181"/>
  <c r="BK180"/>
  <c r="J180"/>
  <c r="J181"/>
  <c r="BE181"/>
  <c r="J100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3"/>
  <c r="BH163"/>
  <c r="BG163"/>
  <c r="BF163"/>
  <c r="T163"/>
  <c r="R163"/>
  <c r="P163"/>
  <c r="BK163"/>
  <c r="J163"/>
  <c r="BE163"/>
  <c r="BI157"/>
  <c r="BH157"/>
  <c r="BG157"/>
  <c r="BF157"/>
  <c r="T157"/>
  <c r="T156"/>
  <c r="R157"/>
  <c r="R156"/>
  <c r="P157"/>
  <c r="P156"/>
  <c r="BK157"/>
  <c r="BK156"/>
  <c r="J156"/>
  <c r="J157"/>
  <c r="BE157"/>
  <c r="J99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F37"/>
  <c i="1" r="BD96"/>
  <c i="3" r="BH133"/>
  <c r="F36"/>
  <c i="1" r="BC96"/>
  <c i="3" r="BG133"/>
  <c r="F35"/>
  <c i="1" r="BB96"/>
  <c i="3" r="BF133"/>
  <c r="J34"/>
  <c i="1" r="AW96"/>
  <c i="3" r="F34"/>
  <c i="1" r="BA96"/>
  <c i="3" r="T133"/>
  <c r="T132"/>
  <c r="T131"/>
  <c r="T130"/>
  <c r="R133"/>
  <c r="R132"/>
  <c r="R131"/>
  <c r="R130"/>
  <c r="P133"/>
  <c r="P132"/>
  <c r="P131"/>
  <c r="P130"/>
  <c i="1" r="AU96"/>
  <c i="3" r="BK133"/>
  <c r="BK132"/>
  <c r="J132"/>
  <c r="BK131"/>
  <c r="J131"/>
  <c r="BK130"/>
  <c r="J130"/>
  <c r="J96"/>
  <c r="J30"/>
  <c i="1" r="AG96"/>
  <c i="3" r="J133"/>
  <c r="BE133"/>
  <c r="J33"/>
  <c i="1" r="AV96"/>
  <c i="3" r="F33"/>
  <c i="1" r="AZ96"/>
  <c i="3" r="J98"/>
  <c r="J97"/>
  <c r="F124"/>
  <c r="E122"/>
  <c r="F89"/>
  <c r="E87"/>
  <c r="J39"/>
  <c r="J24"/>
  <c r="E24"/>
  <c r="J127"/>
  <c r="J92"/>
  <c r="J23"/>
  <c r="J21"/>
  <c r="E21"/>
  <c r="J126"/>
  <c r="J91"/>
  <c r="J20"/>
  <c r="J18"/>
  <c r="E18"/>
  <c r="F127"/>
  <c r="F92"/>
  <c r="J17"/>
  <c r="J15"/>
  <c r="E15"/>
  <c r="F126"/>
  <c r="F91"/>
  <c r="J14"/>
  <c r="J12"/>
  <c r="J124"/>
  <c r="J89"/>
  <c r="E7"/>
  <c r="E120"/>
  <c r="E85"/>
  <c i="2" r="J37"/>
  <c r="J36"/>
  <c i="1" r="AY95"/>
  <c i="2" r="J35"/>
  <c i="1" r="AX95"/>
  <c i="2" r="BI178"/>
  <c r="BH178"/>
  <c r="BG178"/>
  <c r="BF178"/>
  <c r="T178"/>
  <c r="T177"/>
  <c r="R178"/>
  <c r="R177"/>
  <c r="P178"/>
  <c r="P177"/>
  <c r="BK178"/>
  <c r="BK177"/>
  <c r="J177"/>
  <c r="J178"/>
  <c r="BE178"/>
  <c r="J103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102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101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8"/>
  <c r="BH148"/>
  <c r="BG148"/>
  <c r="BF148"/>
  <c r="T148"/>
  <c r="T147"/>
  <c r="R148"/>
  <c r="R147"/>
  <c r="P148"/>
  <c r="P147"/>
  <c r="BK148"/>
  <c r="BK147"/>
  <c r="J147"/>
  <c r="J148"/>
  <c r="BE148"/>
  <c r="J100"/>
  <c r="BI146"/>
  <c r="BH146"/>
  <c r="BG146"/>
  <c r="BF146"/>
  <c r="T146"/>
  <c r="T145"/>
  <c r="R146"/>
  <c r="R145"/>
  <c r="P146"/>
  <c r="P145"/>
  <c r="BK146"/>
  <c r="BK145"/>
  <c r="J145"/>
  <c r="J146"/>
  <c r="BE146"/>
  <c r="J99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F37"/>
  <c i="1" r="BD95"/>
  <c i="2" r="BH126"/>
  <c r="F36"/>
  <c i="1" r="BC95"/>
  <c i="2" r="BG126"/>
  <c r="F35"/>
  <c i="1" r="BB95"/>
  <c i="2" r="BF126"/>
  <c r="J34"/>
  <c i="1" r="AW95"/>
  <c i="2" r="F34"/>
  <c i="1" r="BA95"/>
  <c i="2" r="T126"/>
  <c r="T125"/>
  <c r="T124"/>
  <c r="T123"/>
  <c r="R126"/>
  <c r="R125"/>
  <c r="R124"/>
  <c r="R123"/>
  <c r="P126"/>
  <c r="P125"/>
  <c r="P124"/>
  <c r="P123"/>
  <c i="1" r="AU95"/>
  <c i="2" r="BK126"/>
  <c r="BK125"/>
  <c r="J125"/>
  <c r="BK124"/>
  <c r="J124"/>
  <c r="BK123"/>
  <c r="J123"/>
  <c r="J96"/>
  <c r="J30"/>
  <c i="1" r="AG95"/>
  <c i="2" r="J126"/>
  <c r="BE126"/>
  <c r="J33"/>
  <c i="1" r="AV95"/>
  <c i="2" r="F33"/>
  <c i="1" r="AZ95"/>
  <c i="2" r="J98"/>
  <c r="J97"/>
  <c r="J119"/>
  <c r="F119"/>
  <c r="F117"/>
  <c r="E115"/>
  <c r="J91"/>
  <c r="F91"/>
  <c r="F89"/>
  <c r="E87"/>
  <c r="J39"/>
  <c r="J24"/>
  <c r="E24"/>
  <c r="J120"/>
  <c r="J92"/>
  <c r="J23"/>
  <c r="J18"/>
  <c r="E18"/>
  <c r="F120"/>
  <c r="F92"/>
  <c r="J17"/>
  <c r="J12"/>
  <c r="J117"/>
  <c r="J89"/>
  <c r="E7"/>
  <c r="E11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<sst xmlns="http://schemas.openxmlformats.org/spreadsheetml/2006/main">
  <si>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</si>
  <si>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</si>
  <si>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</si>
  <si>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</si>
  <si>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</si>
  <si>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{133956e1-60f3-41b2-9a70-61e58f30cacc}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</si>
  <si>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</si>
  <si>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</si>
  <si>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</si>
  <si>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</si>
  <si>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</si>
  <si>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</si>
  <si>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</si>
  <si>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</si>
  <si>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24/2/2020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</si>
  <si>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</si>
  <si>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</si>
  <si>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Hřiště na Streetball, tenisová stěna a přístupový chodník</t>
  </si>
  <si>
    <t>KSO:</t>
  </si>
  <si>
    <t>CC-CZ:</t>
  </si>
  <si>
    <t>Místo:</t>
  </si>
  <si>
    <t>Sadov</t>
  </si>
  <si>
    <t>Datum:</t>
  </si>
  <si>
    <t>25. 2. 2020</t>
  </si>
  <si>
    <t>Zadavatel:</t>
  </si>
  <si>
    <t>IČ:</t>
  </si>
  <si>
    <t>00254959</t>
  </si>
  <si>
    <t>Město Sadov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</si>
  <si>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</si>
  <si>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</si>
  <si>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</si>
  <si>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</si>
  <si>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</si>
  <si>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</si>
  <si>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</si>
  <si>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</si>
  <si>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</si>
  <si>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</si>
  <si>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</si>
  <si>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</si>
  <si>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</si>
  <si>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</si>
  <si>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</si>
  <si>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</si>
  <si>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</si>
  <si>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</si>
  <si>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</si>
  <si>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</si>
  <si>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</si>
  <si>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</si>
  <si>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</si>
  <si>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</si>
  <si>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</si>
  <si>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</si>
  <si>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</si>
  <si>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</si>
  <si>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</si>
  <si>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</si>
  <si>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</si>
  <si>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</si>
  <si>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</si>
  <si>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</si>
  <si>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</si>
  <si>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</si>
  <si>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</si>
  <si>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</si>
  <si>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</si>
  <si>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</si>
  <si>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</si>
  <si>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</si>
  <si>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</si>
  <si>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</si>
  <si>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</si>
  <si>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</si>
  <si>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</si>
  <si>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</si>
  <si>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</si>
  <si>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</si>
  <si>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</si>
  <si>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</si>
  <si>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</si>
  <si>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</si>
  <si>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Přístupový chodník</t>
  </si>
  <si>
    <t>STA</t>
  </si>
  <si>
    <t>1</t>
  </si>
  <si>
    <t>{23eecc4c-cffc-4feb-96b8-3e08e2a64342}</t>
  </si>
  <si>
    <t>2</t>
  </si>
  <si>
    <t>SO 02</t>
  </si>
  <si>
    <t xml:space="preserve">Úprava povrchů hřiště  a oplocení</t>
  </si>
  <si>
    <t>{1cb72ffc-895f-4edc-bef4-950f5f0a7ade}</t>
  </si>
  <si>
    <t>KRYCÍ LIST SOUPISU PRACÍ</t>
  </si>
  <si>
    <t>Objekt:</t>
  </si>
  <si>
    <t>SO 01 - Přístupový chodník</t>
  </si>
  <si>
    <t>bez PD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</si>
  <si>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</si>
  <si>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</si>
  <si>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</si>
  <si>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</si>
  <si>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</si>
  <si>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</si>
  <si>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</si>
  <si>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</si>
  <si>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</si>
  <si>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</si>
  <si>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</si>
  <si>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</si>
  <si>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</si>
  <si>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</si>
  <si>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</si>
  <si>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</si>
  <si>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</si>
  <si>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</si>
  <si>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</si>
  <si>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</si>
  <si>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</si>
  <si>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</si>
  <si>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</si>
  <si>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</si>
  <si>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</si>
  <si>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</si>
  <si>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</si>
  <si>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</si>
  <si>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</si>
  <si>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</si>
  <si>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</si>
  <si>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s přemístěním na vzdálenost do 100 m</t>
  </si>
  <si>
    <t>m3</t>
  </si>
  <si>
    <t>CS ÚRS 2019 02</t>
  </si>
  <si>
    <t>4</t>
  </si>
  <si>
    <t>-293442419</t>
  </si>
  <si>
    <t>VV</t>
  </si>
  <si>
    <t>((72,5*1,9)+(20,5*1,9)+(6*2,5)/2)*0,1</t>
  </si>
  <si>
    <t>122202201</t>
  </si>
  <si>
    <t>Odkopávky a prokopávky nezapažené pro silnice objemu do 100 m3 v hornině tř. 3</t>
  </si>
  <si>
    <t>-1466586602</t>
  </si>
  <si>
    <t xml:space="preserve">chodník šíře 1500 mm odkop + 200mm na každou stranu </t>
  </si>
  <si>
    <t>((72,5*1,9)+(20,5*1,9)+(6*2,5)/2)*0,2</t>
  </si>
  <si>
    <t>3</t>
  </si>
  <si>
    <t>122202209</t>
  </si>
  <si>
    <t>Příplatek k odkopávkám a prokopávkám pro silnice v hornině tř. 3 za lepivost</t>
  </si>
  <si>
    <t>1068159512</t>
  </si>
  <si>
    <t>162401101</t>
  </si>
  <si>
    <t>Vodorovné přemístění do 1500 m výkopku/sypaniny z horniny tř. 1 až 4</t>
  </si>
  <si>
    <t>-1802239310</t>
  </si>
  <si>
    <t>5</t>
  </si>
  <si>
    <t>167101101</t>
  </si>
  <si>
    <t>Nakládání výkopku z hornin tř. 1 až 4 do 100 m3</t>
  </si>
  <si>
    <t>1911829408</t>
  </si>
  <si>
    <t>6</t>
  </si>
  <si>
    <t>171201101</t>
  </si>
  <si>
    <t>Uložení sypaniny do násypů nezhutněných</t>
  </si>
  <si>
    <t>1977837095</t>
  </si>
  <si>
    <t>7</t>
  </si>
  <si>
    <t>171201201</t>
  </si>
  <si>
    <t>Uložení sypaniny na skládky</t>
  </si>
  <si>
    <t>-1237969718</t>
  </si>
  <si>
    <t>8</t>
  </si>
  <si>
    <t>171201211</t>
  </si>
  <si>
    <t>Poplatek za uložení stavebního odpadu - zeminy a kameniva na skládce</t>
  </si>
  <si>
    <t>t</t>
  </si>
  <si>
    <t>736013987</t>
  </si>
  <si>
    <t>36,84*1,8</t>
  </si>
  <si>
    <t>9</t>
  </si>
  <si>
    <t>181301101</t>
  </si>
  <si>
    <t>Rozprostření ornice tl vrstvy do 100 mm pl do 500 m2 v rovině nebo ve svahu do 1:5</t>
  </si>
  <si>
    <t>m2</t>
  </si>
  <si>
    <t>1223843815</t>
  </si>
  <si>
    <t>(70+21+2,5+1,5)*0,8</t>
  </si>
  <si>
    <t>10</t>
  </si>
  <si>
    <t>181411131</t>
  </si>
  <si>
    <t>Založení parkového trávníku výsevem plochy do 1000 m2 v rovině a ve svahu do 1:5</t>
  </si>
  <si>
    <t>-1091778562</t>
  </si>
  <si>
    <t>11</t>
  </si>
  <si>
    <t>M</t>
  </si>
  <si>
    <t>00572410</t>
  </si>
  <si>
    <t>osivo směs travní parková</t>
  </si>
  <si>
    <t>kg</t>
  </si>
  <si>
    <t>1518972760</t>
  </si>
  <si>
    <t>76*0,015 'Přepočtené koeficientem množství</t>
  </si>
  <si>
    <t>12</t>
  </si>
  <si>
    <t>181951102</t>
  </si>
  <si>
    <t>Úprava pláně v hornině tř. 1 až 4 se zhutněním</t>
  </si>
  <si>
    <t>-1651390925</t>
  </si>
  <si>
    <t>((72,5*1,9)+(20,5*1,9)+(6*2,5)/2)</t>
  </si>
  <si>
    <t>Vodorovné konstrukce</t>
  </si>
  <si>
    <t>13</t>
  </si>
  <si>
    <t>451577777</t>
  </si>
  <si>
    <t xml:space="preserve">Podklad nebo lože pod dlažbu vodorovný nebo do sklonu 1:5 z kameniva těženého tl do 100 mm </t>
  </si>
  <si>
    <t>-2035152119</t>
  </si>
  <si>
    <t>Komunikace pozemní</t>
  </si>
  <si>
    <t>14</t>
  </si>
  <si>
    <t>564831111</t>
  </si>
  <si>
    <t>Podklad ze štěrkodrtě ŠD tl 100 mm</t>
  </si>
  <si>
    <t>1870789398</t>
  </si>
  <si>
    <t>((72,5*1,5)+(20,5*1,5)+(6*2,5)/2)</t>
  </si>
  <si>
    <t>564851111</t>
  </si>
  <si>
    <t>Podklad ze štěrkodrtě ŠD tl 150 mm</t>
  </si>
  <si>
    <t>-89435298</t>
  </si>
  <si>
    <t>přesa spodní vrstvy štěrkodrtě pod obruby</t>
  </si>
  <si>
    <t>16</t>
  </si>
  <si>
    <t>596211112</t>
  </si>
  <si>
    <t>Kladení zámkové dlažby komunikací pro pěší tl 60 mm skupiny A pl do 300 m2</t>
  </si>
  <si>
    <t>-243894679</t>
  </si>
  <si>
    <t>17</t>
  </si>
  <si>
    <t>BET.K06C01</t>
  </si>
  <si>
    <t>dlažba BEST-KLASIKO 20 x 10 x 6 cm přírodní</t>
  </si>
  <si>
    <t>-1583745582</t>
  </si>
  <si>
    <t>10% prořez</t>
  </si>
  <si>
    <t>100*1,1</t>
  </si>
  <si>
    <t>18</t>
  </si>
  <si>
    <t>BET.K06C02</t>
  </si>
  <si>
    <t>dlažba BEST-KLASIKO 20 x 10 x 6 cm barevná</t>
  </si>
  <si>
    <t>1100809599</t>
  </si>
  <si>
    <t xml:space="preserve">10 % prořez </t>
  </si>
  <si>
    <t>47*1,1</t>
  </si>
  <si>
    <t>19</t>
  </si>
  <si>
    <t>596211114</t>
  </si>
  <si>
    <t>Příplatek za kombinaci dvou barev u kladení betonových dlažeb komunikací pro pěší tl 60 mm skupiny A</t>
  </si>
  <si>
    <t>-229446926</t>
  </si>
  <si>
    <t>20</t>
  </si>
  <si>
    <t>599432111</t>
  </si>
  <si>
    <t>Vyplnění spár dlažby z lomového kamene drobným kamenivem</t>
  </si>
  <si>
    <t>-1635006448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</si>
  <si>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</si>
  <si>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</si>
  <si>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</si>
  <si>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</si>
  <si>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558602780</t>
  </si>
  <si>
    <t>2,5+1,5+70+20,5+1,5+21+2,5</t>
  </si>
  <si>
    <t>22</t>
  </si>
  <si>
    <t>59217016</t>
  </si>
  <si>
    <t>obrubník betonový chodníkový 1000x80x250mm</t>
  </si>
  <si>
    <t>165132265</t>
  </si>
  <si>
    <t>23</t>
  </si>
  <si>
    <t>916991121</t>
  </si>
  <si>
    <t>Lože pod obrubníky, krajníky nebo obruby z dlažebních kostek z betonu prostého</t>
  </si>
  <si>
    <t>1197672804</t>
  </si>
  <si>
    <t>119,5*0,25*0,25</t>
  </si>
  <si>
    <t>24</t>
  </si>
  <si>
    <t>919735126</t>
  </si>
  <si>
    <t>Řezání stávajícího betonového krytu hl do 300 mm</t>
  </si>
  <si>
    <t>-1482621460</t>
  </si>
  <si>
    <t>25</t>
  </si>
  <si>
    <t>961044111</t>
  </si>
  <si>
    <t>Bourání základů z betonu prostého</t>
  </si>
  <si>
    <t>1550967436</t>
  </si>
  <si>
    <t xml:space="preserve">odbourání stávajícího lože pod obrubníky </t>
  </si>
  <si>
    <t>10*0,3*0,3</t>
  </si>
  <si>
    <t>997</t>
  </si>
  <si>
    <t>Přesun sutě</t>
  </si>
  <si>
    <t>27</t>
  </si>
  <si>
    <t>997221571</t>
  </si>
  <si>
    <t>Vodorovná doprava vybouraných hmot do 1 km</t>
  </si>
  <si>
    <t>-1749252534</t>
  </si>
  <si>
    <t>28</t>
  </si>
  <si>
    <t>997221579</t>
  </si>
  <si>
    <t>Příplatek ZKD 1 km u vodorovné dopravy vybouraných hmot</t>
  </si>
  <si>
    <t>-854999543</t>
  </si>
  <si>
    <t>29</t>
  </si>
  <si>
    <t>997221612</t>
  </si>
  <si>
    <t>Nakládání vybouraných hmot na dopravní prostředky pro vodorovnou dopravu</t>
  </si>
  <si>
    <t>-1149158380</t>
  </si>
  <si>
    <t>30</t>
  </si>
  <si>
    <t>997221815</t>
  </si>
  <si>
    <t>Poplatek za uložení na skládce (skládkovné) stavebního odpadu betonového kód odpadu 170 101</t>
  </si>
  <si>
    <t>-1601114986</t>
  </si>
  <si>
    <t>998</t>
  </si>
  <si>
    <t>Přesun hmot</t>
  </si>
  <si>
    <t>26</t>
  </si>
  <si>
    <t>998223011</t>
  </si>
  <si>
    <t>Přesun hmot pro pozemní komunikace s krytem dlážděným</t>
  </si>
  <si>
    <t>449853854</t>
  </si>
  <si>
    <t xml:space="preserve">SO 02 - Úprava povrchů hřiště  a oplocení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</si>
  <si>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</si>
  <si>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</si>
  <si>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</si>
  <si>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</si>
  <si>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</si>
  <si>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</si>
  <si>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</si>
  <si>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</si>
  <si>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113204111</t>
  </si>
  <si>
    <t>Vytrhání obrub záhonových</t>
  </si>
  <si>
    <t>-1623737936</t>
  </si>
  <si>
    <t>-1236456848</t>
  </si>
  <si>
    <t>(11*38*0,4)</t>
  </si>
  <si>
    <t>-1147027570</t>
  </si>
  <si>
    <t>131201101</t>
  </si>
  <si>
    <t>Hloubení jam nezapažených v hornině tř. 3 objemu do 100 m3</t>
  </si>
  <si>
    <t>674822445</t>
  </si>
  <si>
    <t>1,5*1,5</t>
  </si>
  <si>
    <t>131201109</t>
  </si>
  <si>
    <t>Příplatek za lepivost u hloubení jam nezapažených v hornině tř. 3</t>
  </si>
  <si>
    <t>-663188979</t>
  </si>
  <si>
    <t>132201101</t>
  </si>
  <si>
    <t>Hloubení rýh š do 600 mm v hornině tř. 3 objemu do 100 m3</t>
  </si>
  <si>
    <t>-1410804368</t>
  </si>
  <si>
    <t>pro základ tenisové zdi</t>
  </si>
  <si>
    <t>9*0,5*1</t>
  </si>
  <si>
    <t>132201109</t>
  </si>
  <si>
    <t>Příplatek za lepivost k hloubení rýh š do 600 mm v hornině tř. 3</t>
  </si>
  <si>
    <t>-1426746459</t>
  </si>
  <si>
    <t>-778818990</t>
  </si>
  <si>
    <t>167,2+4,5+2,25</t>
  </si>
  <si>
    <t>-2130528735</t>
  </si>
  <si>
    <t>-1342753957</t>
  </si>
  <si>
    <t>2130028333</t>
  </si>
  <si>
    <t>173,95*1,8</t>
  </si>
  <si>
    <t>1369868288</t>
  </si>
  <si>
    <t>(38+11+11)*1,5</t>
  </si>
  <si>
    <t>13625260</t>
  </si>
  <si>
    <t>1591175751</t>
  </si>
  <si>
    <t>-96191755</t>
  </si>
  <si>
    <t>11*38</t>
  </si>
  <si>
    <t>Zakládání</t>
  </si>
  <si>
    <t>211531111</t>
  </si>
  <si>
    <t>Výplň odvodňovacích žeber nebo trativodů kamenivem hrubým drceným frakce 16 až 63 mm</t>
  </si>
  <si>
    <t>-1329189715</t>
  </si>
  <si>
    <t xml:space="preserve">trativod </t>
  </si>
  <si>
    <t>2,25</t>
  </si>
  <si>
    <t>odvodňovací drén</t>
  </si>
  <si>
    <t>50*0,4*0,4</t>
  </si>
  <si>
    <t>Součet</t>
  </si>
  <si>
    <t>211971110</t>
  </si>
  <si>
    <t>Zřízení opláštění žeber nebo trativodů geotextilií v rýze nebo zářezu sklonu do 1:2</t>
  </si>
  <si>
    <t>-1596060883</t>
  </si>
  <si>
    <t>trativod</t>
  </si>
  <si>
    <t>3*6</t>
  </si>
  <si>
    <t>odvodňovací žebro</t>
  </si>
  <si>
    <t>50*1</t>
  </si>
  <si>
    <t>69311006</t>
  </si>
  <si>
    <t>geotextilie tkaná separační, filtrační, výztužná PP pevnost v tahu 15kN/m</t>
  </si>
  <si>
    <t>437202202</t>
  </si>
  <si>
    <t>212532111</t>
  </si>
  <si>
    <t>Lože pro trativody z kameniva hrubého drceného frakce 16 až 32 mm</t>
  </si>
  <si>
    <t>1016273467</t>
  </si>
  <si>
    <t>50*0,4*0,1</t>
  </si>
  <si>
    <t>212755216</t>
  </si>
  <si>
    <t>Trativody z drenážních trubek plastových flexibilních D 160 mm bez lože</t>
  </si>
  <si>
    <t>1958409875</t>
  </si>
  <si>
    <t>271532212</t>
  </si>
  <si>
    <t>Podsyp pod základové konstrukce se zhutněním z hrubého kameniva frakce 16 až 32 mm</t>
  </si>
  <si>
    <t>-1370576085</t>
  </si>
  <si>
    <t>9*0,5*0,1</t>
  </si>
  <si>
    <t>274313711</t>
  </si>
  <si>
    <t>Základové pásy z betonu tř. C 20/25</t>
  </si>
  <si>
    <t>1841592788</t>
  </si>
  <si>
    <t>9*0,9*0,5</t>
  </si>
  <si>
    <t>274361321</t>
  </si>
  <si>
    <t>Výztuž základových pásů betonářskou ocelí 11 373 (EZ)</t>
  </si>
  <si>
    <t>1147954174</t>
  </si>
  <si>
    <t>výztuž á 150mm na celou výšku stěny vč. základu D 14 mm</t>
  </si>
  <si>
    <t>(3,5*7*9)*0,001209</t>
  </si>
  <si>
    <t>Svislé a kompletní konstrukce</t>
  </si>
  <si>
    <t>311261101</t>
  </si>
  <si>
    <t>Osazování betonových bloků objemu do 0,01 m3 na MC 15</t>
  </si>
  <si>
    <t>kus</t>
  </si>
  <si>
    <t>-1584044010</t>
  </si>
  <si>
    <t>pro tenisovou stěny rozměry 9*2,5</t>
  </si>
  <si>
    <t>(9*2,5)/0,1</t>
  </si>
  <si>
    <t>59515409</t>
  </si>
  <si>
    <t>tvárnice ztraceného bednění betonová pro zdivo tl 300mm</t>
  </si>
  <si>
    <t>1445380560</t>
  </si>
  <si>
    <t>279311911</t>
  </si>
  <si>
    <t>Základová zeď z betonu prostého tř. C 16/20 - výplň tvárnic ze ztraceného bednění</t>
  </si>
  <si>
    <t>-1335637748</t>
  </si>
  <si>
    <t>9*2,5*0,3/1,5</t>
  </si>
  <si>
    <t>338171113</t>
  </si>
  <si>
    <t>Osazování sloupků a vzpěr plotových ocelových v do 2,00 m se zabetonováním - vč. zemních prací a betonu</t>
  </si>
  <si>
    <t>-39746466</t>
  </si>
  <si>
    <t>pro branku</t>
  </si>
  <si>
    <t>55342152</t>
  </si>
  <si>
    <t>plotový sloupek 60*60 délky 2,0m povrchová úprava ZN + PVC zelená</t>
  </si>
  <si>
    <t>-1516506278</t>
  </si>
  <si>
    <t>338171123</t>
  </si>
  <si>
    <t>Osazování sloupků a vzpěr plotových ocelových v do 3 m se zabetonováním - vč. zemních prací a betonu</t>
  </si>
  <si>
    <t>-942836626</t>
  </si>
  <si>
    <t>pro bránu</t>
  </si>
  <si>
    <t>55342154</t>
  </si>
  <si>
    <t>plotový sloupek 60*60 délky 3,0m povrchová úprava ZN + PVC zelená</t>
  </si>
  <si>
    <t>-1541964019</t>
  </si>
  <si>
    <t>31</t>
  </si>
  <si>
    <t>348101210</t>
  </si>
  <si>
    <t>Osazení vrat a vrátek k oplocení na ocelové sloupky do 2 m2</t>
  </si>
  <si>
    <t>-528874787</t>
  </si>
  <si>
    <t>32</t>
  </si>
  <si>
    <t>55342333</t>
  </si>
  <si>
    <t>branka plotová jednokřídlá Pz s PVC vrstvou 3542*1950 vč příslušenství ( kování, zámek)</t>
  </si>
  <si>
    <t>1900000278</t>
  </si>
  <si>
    <t>33</t>
  </si>
  <si>
    <t>348101250</t>
  </si>
  <si>
    <t>Osazení vrat a vrátek k oplocení na ocelové sloupky do 10 m2</t>
  </si>
  <si>
    <t>1522803212</t>
  </si>
  <si>
    <t>34</t>
  </si>
  <si>
    <t>55342363</t>
  </si>
  <si>
    <t xml:space="preserve">brána plotová dvoukřídlá Pz s PVC vrstvou 4000x1730mm vč. příslušenství( kování, zámek, dolní zástrč) </t>
  </si>
  <si>
    <t>1304692972</t>
  </si>
  <si>
    <t>35</t>
  </si>
  <si>
    <t>348401153</t>
  </si>
  <si>
    <t>Montáž oplocení ze svařovaného pletiva s napínacími dráty výšky přes 1,5 do 2,0 m</t>
  </si>
  <si>
    <t>-720760941</t>
  </si>
  <si>
    <t xml:space="preserve">spodní pletivo v= 2 m, vrchní pletivo v= 1,8 m </t>
  </si>
  <si>
    <t>(11+38+11)*2</t>
  </si>
  <si>
    <t>neodečteno vrata + vrátka = rezerva, ztratné</t>
  </si>
  <si>
    <t>36</t>
  </si>
  <si>
    <t>DRX.GT566504</t>
  </si>
  <si>
    <t xml:space="preserve">Pletivo splétané poplastované 4hran  55/2,5/180/25</t>
  </si>
  <si>
    <t>1367327130</t>
  </si>
  <si>
    <t>58,252427184466*1,03 'Přepočtené koeficientem množství</t>
  </si>
  <si>
    <t>37</t>
  </si>
  <si>
    <t>DRX.GT566505</t>
  </si>
  <si>
    <t xml:space="preserve">Pletivo splétané poplastované 4hran  55/2,5/200/25</t>
  </si>
  <si>
    <t>884762861</t>
  </si>
  <si>
    <t>38</t>
  </si>
  <si>
    <t>R2</t>
  </si>
  <si>
    <t>Spojovací materiál k oplocení</t>
  </si>
  <si>
    <t>souobr</t>
  </si>
  <si>
    <t>-1533077305</t>
  </si>
  <si>
    <t>39</t>
  </si>
  <si>
    <t>348401350</t>
  </si>
  <si>
    <t>Rozvinutí, montáž a napnutí napínacího drátu na oplocení</t>
  </si>
  <si>
    <t>1868307190</t>
  </si>
  <si>
    <t>(40+11+11)*2</t>
  </si>
  <si>
    <t>40</t>
  </si>
  <si>
    <t>15615300</t>
  </si>
  <si>
    <t xml:space="preserve">drát kruhový Pz napínací  D 2,80mm</t>
  </si>
  <si>
    <t>-644366116</t>
  </si>
  <si>
    <t>41</t>
  </si>
  <si>
    <t>564750111</t>
  </si>
  <si>
    <t>Podklad z kameniva hrubého drceného vel. 16-32 mm tl 150 mm</t>
  </si>
  <si>
    <t>-1102458768</t>
  </si>
  <si>
    <t>38*11</t>
  </si>
  <si>
    <t>42</t>
  </si>
  <si>
    <t>-568219785</t>
  </si>
  <si>
    <t>38*10,5</t>
  </si>
  <si>
    <t>43</t>
  </si>
  <si>
    <t>565165111</t>
  </si>
  <si>
    <t>Asfaltový beton vrstva podkladní ACP 16 (obalované kamenivo OKS) tl 80 mm š do 3 m</t>
  </si>
  <si>
    <t>44605954</t>
  </si>
  <si>
    <t>68</t>
  </si>
  <si>
    <t>579291111</t>
  </si>
  <si>
    <t>Lajnování venkovního litého pryžového povrchu elastickým lakem v různé barevnosti</t>
  </si>
  <si>
    <t>-2115405011</t>
  </si>
  <si>
    <t>Úpravy povrchů, podlahy a osazování výplní</t>
  </si>
  <si>
    <t>44</t>
  </si>
  <si>
    <t>622131121</t>
  </si>
  <si>
    <t>Penetrační disperzní nátěr vnějších stěn nanášený ručně</t>
  </si>
  <si>
    <t>665212265</t>
  </si>
  <si>
    <t>(9*2,5*2)+(0,3*2,5*2)</t>
  </si>
  <si>
    <t>45</t>
  </si>
  <si>
    <t>622142001</t>
  </si>
  <si>
    <t>Potažení vnějších stěn sklovláknitým pletivem vtlačeným do tenkovrstvé hmoty</t>
  </si>
  <si>
    <t>-797636918</t>
  </si>
  <si>
    <t>46</t>
  </si>
  <si>
    <t>622521001</t>
  </si>
  <si>
    <t>Tenkovrstvá silikátová zrnitá omítka tl. 1,0 mm včetně penetrace vnějších stěn</t>
  </si>
  <si>
    <t>1636352849</t>
  </si>
  <si>
    <t>47</t>
  </si>
  <si>
    <t>-424367971</t>
  </si>
  <si>
    <t>11+38+11+38</t>
  </si>
  <si>
    <t>48</t>
  </si>
  <si>
    <t>746425098</t>
  </si>
  <si>
    <t>49</t>
  </si>
  <si>
    <t>-2075089882</t>
  </si>
  <si>
    <t>98*0,25*0,25</t>
  </si>
  <si>
    <t>50</t>
  </si>
  <si>
    <t>966071822</t>
  </si>
  <si>
    <t>Rozebrání oplocení z drátěného pletiva se čtvercovými oky výšky do 2,0 m</t>
  </si>
  <si>
    <t>293848793</t>
  </si>
  <si>
    <t>51</t>
  </si>
  <si>
    <t>R1</t>
  </si>
  <si>
    <t xml:space="preserve">Koš na streetball - Ocelová konstrukce jekl 80/80/3,vysazení 1450mm + zinkované pouzdro do betonového základu, táhla pro ztužení desky, žárový pozink. Konstrukce je z jednoho dílu,svařenec. </t>
  </si>
  <si>
    <t>-1459659325</t>
  </si>
  <si>
    <t xml:space="preserve">V ceně je zahrnuta deska, koš, síťka kovová. Zároveň je v ceně zahrnuta montáž vč. výkopových a betonářských prací. </t>
  </si>
  <si>
    <t xml:space="preserve">Konstrukce se usazuje do pouzdra zabetonovaného do betonového základu. </t>
  </si>
  <si>
    <t>52</t>
  </si>
  <si>
    <t>1610132634</t>
  </si>
  <si>
    <t>53</t>
  </si>
  <si>
    <t>1102082417</t>
  </si>
  <si>
    <t>54</t>
  </si>
  <si>
    <t>-2115590788</t>
  </si>
  <si>
    <t>55</t>
  </si>
  <si>
    <t>-786818659</t>
  </si>
  <si>
    <t>56</t>
  </si>
  <si>
    <t>-139666357</t>
  </si>
  <si>
    <t>70,989+0,084</t>
  </si>
  <si>
    <t>PSV</t>
  </si>
  <si>
    <t>Práce a dodávky PSV</t>
  </si>
  <si>
    <t>764</t>
  </si>
  <si>
    <t>Konstrukce klempířské</t>
  </si>
  <si>
    <t>57</t>
  </si>
  <si>
    <t>764215606</t>
  </si>
  <si>
    <t>Oplechování horních ploch a atik bez rohů z Pz plechu s povrch úpravou celoplošně lepené rš 500 mm</t>
  </si>
  <si>
    <t>-135062374</t>
  </si>
  <si>
    <t>58</t>
  </si>
  <si>
    <t>764215646</t>
  </si>
  <si>
    <t>Příplatek za zvýšenou pracnost při oplechování rohů nadezdívek(atik)z Pz s povrch úprav rš přes 400mm</t>
  </si>
  <si>
    <t>708804454</t>
  </si>
  <si>
    <t>783</t>
  </si>
  <si>
    <t>Dokončovací práce - nátěry</t>
  </si>
  <si>
    <t>59</t>
  </si>
  <si>
    <t>783301303</t>
  </si>
  <si>
    <t>Bezoplachové odrezivění zámečnických konstrukcí</t>
  </si>
  <si>
    <t>1835753415</t>
  </si>
  <si>
    <t>60</t>
  </si>
  <si>
    <t>783301313</t>
  </si>
  <si>
    <t>Odmaštění zámečnických konstrukcí ředidlovým odmašťovačem</t>
  </si>
  <si>
    <t>83193065</t>
  </si>
  <si>
    <t>61</t>
  </si>
  <si>
    <t>783301401</t>
  </si>
  <si>
    <t>Ometení zámečnických konstrukcí</t>
  </si>
  <si>
    <t>-1671709830</t>
  </si>
  <si>
    <t>62</t>
  </si>
  <si>
    <t>783306807</t>
  </si>
  <si>
    <t>Odstranění nátěru ze zámečnických konstrukcí odstraňovačem nátěrů</t>
  </si>
  <si>
    <t>-1674381413</t>
  </si>
  <si>
    <t>30% navíc</t>
  </si>
  <si>
    <t>vodorovné prvky</t>
  </si>
  <si>
    <t>(110*3,14*0,03)*1,3</t>
  </si>
  <si>
    <t>sloupy</t>
  </si>
  <si>
    <t>9*(2*3,14*0,06*4)*1,3</t>
  </si>
  <si>
    <t>63</t>
  </si>
  <si>
    <t>783314101</t>
  </si>
  <si>
    <t>Základní jednonásobný syntetický nátěr zámečnických konstrukcí</t>
  </si>
  <si>
    <t>1726303880</t>
  </si>
  <si>
    <t>64</t>
  </si>
  <si>
    <t>783317101</t>
  </si>
  <si>
    <t>Krycí jednonásobný syntetický standardní nátěr zámečnických konstrukcí</t>
  </si>
  <si>
    <t>111077865</t>
  </si>
  <si>
    <t>65</t>
  </si>
  <si>
    <t>783342101</t>
  </si>
  <si>
    <t>Tmelení včetně přebroušení zámečnických konstrukcí polyuretanovým tmelem</t>
  </si>
  <si>
    <t>1172758526</t>
  </si>
  <si>
    <t>66</t>
  </si>
  <si>
    <t>783817121</t>
  </si>
  <si>
    <t>Krycí jednonásobný syntetický nátěr hladkých, zrnitých tenkovrstvých nebo štukových omítek</t>
  </si>
  <si>
    <t>-294216732</t>
  </si>
  <si>
    <t>dvojnásobný nátěr</t>
  </si>
  <si>
    <t>46,5*2</t>
  </si>
  <si>
    <t>VRN</t>
  </si>
  <si>
    <t>Vedlejší rozpočtové náklady</t>
  </si>
  <si>
    <t>VRN3</t>
  </si>
  <si>
    <t>Zařízení staveniště</t>
  </si>
  <si>
    <t>67</t>
  </si>
  <si>
    <t>030001000</t>
  </si>
  <si>
    <t>soubor</t>
  </si>
  <si>
    <t>1024</t>
  </si>
  <si>
    <t>-2069020018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</si>
</sst>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24/2/2020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Hřiště na Streetball, tenisová stěna a přístupový chodník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Sadov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25. 2. 2020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Sadov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Přístupový chodník'!J30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 01 - Přístupový chodník'!P123</f>
        <v>0</v>
      </c>
      <c r="AV95" s="128">
        <f>'SO 01 - Přístupový chodník'!J33</f>
        <v>0</v>
      </c>
      <c r="AW95" s="128">
        <f>'SO 01 - Přístupový chodník'!J34</f>
        <v>0</v>
      </c>
      <c r="AX95" s="128">
        <f>'SO 01 - Přístupový chodník'!J35</f>
        <v>0</v>
      </c>
      <c r="AY95" s="128">
        <f>'SO 01 - Přístupový chodník'!J36</f>
        <v>0</v>
      </c>
      <c r="AZ95" s="128">
        <f>'SO 01 - Přístupový chodník'!F33</f>
        <v>0</v>
      </c>
      <c r="BA95" s="128">
        <f>'SO 01 - Přístupový chodník'!F34</f>
        <v>0</v>
      </c>
      <c r="BB95" s="128">
        <f>'SO 01 - Přístupový chodník'!F35</f>
        <v>0</v>
      </c>
      <c r="BC95" s="128">
        <f>'SO 01 - Přístupový chodník'!F36</f>
        <v>0</v>
      </c>
      <c r="BD95" s="130">
        <f>'SO 01 - Přístupový chodník'!F37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Úprava povrchů hř...'!J30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32">
        <v>0</v>
      </c>
      <c r="AT96" s="133">
        <f>ROUND(SUM(AV96:AW96),2)</f>
        <v>0</v>
      </c>
      <c r="AU96" s="134">
        <f>'SO 02 - Úprava povrchů hř...'!P130</f>
        <v>0</v>
      </c>
      <c r="AV96" s="133">
        <f>'SO 02 - Úprava povrchů hř...'!J33</f>
        <v>0</v>
      </c>
      <c r="AW96" s="133">
        <f>'SO 02 - Úprava povrchů hř...'!J34</f>
        <v>0</v>
      </c>
      <c r="AX96" s="133">
        <f>'SO 02 - Úprava povrchů hř...'!J35</f>
        <v>0</v>
      </c>
      <c r="AY96" s="133">
        <f>'SO 02 - Úprava povrchů hř...'!J36</f>
        <v>0</v>
      </c>
      <c r="AZ96" s="133">
        <f>'SO 02 - Úprava povrchů hř...'!F33</f>
        <v>0</v>
      </c>
      <c r="BA96" s="133">
        <f>'SO 02 - Úprava povrchů hř...'!F34</f>
        <v>0</v>
      </c>
      <c r="BB96" s="133">
        <f>'SO 02 - Úprava povrchů hř...'!F35</f>
        <v>0</v>
      </c>
      <c r="BC96" s="133">
        <f>'SO 02 - Úprava povrchů hř...'!F36</f>
        <v>0</v>
      </c>
      <c r="BD96" s="135">
        <f>'SO 02 - Úprava povrchů hř...'!F37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UfqIhJEcENo9y9grjB4NNul5EUZf/jJPzdfdjsYPvjtiai7sjWGOqlVCyypKletvTiUrBchmqGye5ldcYzG6gA==" hashValue="ggB0GQ3ZCoCW5B2NiZLo6EPYLle3WHE3w603xHM4ZaaogJwzZw/P4APTYNmzqcHF/3TpfHiPA7wX1O8v69CZzw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SO 01 - Přístupový chodník'!C2" display="/"/>
    <hyperlink ref="A96" location="'SO 02 - Úprava povrchů hř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="1" customFormat="1" ht="24.96" customHeight="1">
      <c r="B4" s="20"/>
      <c r="D4" s="140" t="s">
        <v>90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Hřiště na Streetball, tenisová stěna a přístupový chodník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93</v>
      </c>
      <c r="F21" s="38"/>
      <c r="G21" s="38"/>
      <c r="H21" s="38"/>
      <c r="I21" s="147" t="s">
        <v>28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ROUND((SUM(BE123:BE178)),  2)</f>
        <v>0</v>
      </c>
      <c r="G33" s="38"/>
      <c r="H33" s="38"/>
      <c r="I33" s="162">
        <v>0.20999999999999999</v>
      </c>
      <c r="J33" s="161">
        <f>ROUND(((SUM(BE123:BE178))*I33),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42</v>
      </c>
      <c r="F34" s="161">
        <f>ROUND((SUM(BF123:BF178)),  2)</f>
        <v>0</v>
      </c>
      <c r="G34" s="38"/>
      <c r="H34" s="38"/>
      <c r="I34" s="162">
        <v>0.14999999999999999</v>
      </c>
      <c r="J34" s="161">
        <f>ROUND(((SUM(BF123:BF178))*I34),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43</v>
      </c>
      <c r="F35" s="161">
        <f>ROUND((SUM(BG123:BG178)),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44</v>
      </c>
      <c r="F36" s="161">
        <f>ROUND((SUM(BH123:BH178)),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61">
        <f>ROUND((SUM(BI123:BI178)),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Hřiště na Streetball, tenisová stěna a přístupový chodník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01 - Přístupový chodník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Sadov</v>
      </c>
      <c r="G89" s="40"/>
      <c r="H89" s="40"/>
      <c r="I89" s="147" t="s">
        <v>22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Sadov</v>
      </c>
      <c r="G91" s="40"/>
      <c r="H91" s="40"/>
      <c r="I91" s="147" t="s">
        <v>31</v>
      </c>
      <c r="J91" s="36" t="str">
        <f>E21</f>
        <v>bez PD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99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100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101</v>
      </c>
      <c r="E99" s="203"/>
      <c r="F99" s="203"/>
      <c r="G99" s="203"/>
      <c r="H99" s="203"/>
      <c r="I99" s="204"/>
      <c r="J99" s="205">
        <f>J145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102</v>
      </c>
      <c r="E100" s="203"/>
      <c r="F100" s="203"/>
      <c r="G100" s="203"/>
      <c r="H100" s="203"/>
      <c r="I100" s="204"/>
      <c r="J100" s="205">
        <f>J147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103</v>
      </c>
      <c r="E101" s="203"/>
      <c r="F101" s="203"/>
      <c r="G101" s="203"/>
      <c r="H101" s="203"/>
      <c r="I101" s="204"/>
      <c r="J101" s="205">
        <f>J162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104</v>
      </c>
      <c r="E102" s="203"/>
      <c r="F102" s="203"/>
      <c r="G102" s="203"/>
      <c r="H102" s="203"/>
      <c r="I102" s="204"/>
      <c r="J102" s="205">
        <f>J172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105</v>
      </c>
      <c r="E103" s="203"/>
      <c r="F103" s="203"/>
      <c r="G103" s="203"/>
      <c r="H103" s="203"/>
      <c r="I103" s="204"/>
      <c r="J103" s="205">
        <f>J177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Hřiště na Streetball, tenisová stěna a přístupový chodník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91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SO 01 - Přístupový chodník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Sadov</v>
      </c>
      <c r="G117" s="40"/>
      <c r="H117" s="40"/>
      <c r="I117" s="147" t="s">
        <v>22</v>
      </c>
      <c r="J117" s="79" t="str">
        <f>IF(J12="","",J12)</f>
        <v>25. 2. 2020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Město Sadov</v>
      </c>
      <c r="G119" s="40"/>
      <c r="H119" s="40"/>
      <c r="I119" s="147" t="s">
        <v>31</v>
      </c>
      <c r="J119" s="36" t="str">
        <f>E21</f>
        <v>bez PD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147" t="s">
        <v>34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107</v>
      </c>
      <c r="D122" s="210" t="s">
        <v>61</v>
      </c>
      <c r="E122" s="210" t="s">
        <v>57</v>
      </c>
      <c r="F122" s="210" t="s">
        <v>58</v>
      </c>
      <c r="G122" s="210" t="s">
        <v>108</v>
      </c>
      <c r="H122" s="210" t="s">
        <v>109</v>
      </c>
      <c r="I122" s="211" t="s">
        <v>110</v>
      </c>
      <c r="J122" s="210" t="s">
        <v>96</v>
      </c>
      <c r="K122" s="212" t="s">
        <v>111</v>
      </c>
      <c r="L122" s="213"/>
      <c r="M122" s="100" t="s">
        <v>1</v>
      </c>
      <c r="N122" s="101" t="s">
        <v>40</v>
      </c>
      <c r="O122" s="101" t="s">
        <v>112</v>
      </c>
      <c r="P122" s="101" t="s">
        <v>113</v>
      </c>
      <c r="Q122" s="101" t="s">
        <v>114</v>
      </c>
      <c r="R122" s="101" t="s">
        <v>115</v>
      </c>
      <c r="S122" s="101" t="s">
        <v>116</v>
      </c>
      <c r="T122" s="102" t="s">
        <v>117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118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86.518223460000002</v>
      </c>
      <c r="S123" s="104"/>
      <c r="T123" s="217">
        <f>T124</f>
        <v>1.8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98</v>
      </c>
      <c r="BK123" s="218">
        <f>BK124</f>
        <v>0</v>
      </c>
    </row>
    <row r="124" s="12" customFormat="1" ht="25.92" customHeight="1">
      <c r="A124" s="12"/>
      <c r="B124" s="219"/>
      <c r="C124" s="220"/>
      <c r="D124" s="221" t="s">
        <v>75</v>
      </c>
      <c r="E124" s="222" t="s">
        <v>119</v>
      </c>
      <c r="F124" s="222" t="s">
        <v>120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P125+P145+P147+P162+P172+P177</f>
        <v>0</v>
      </c>
      <c r="Q124" s="227"/>
      <c r="R124" s="228">
        <f>R125+R145+R147+R162+R172+R177</f>
        <v>86.518223460000002</v>
      </c>
      <c r="S124" s="227"/>
      <c r="T124" s="229">
        <f>T125+T145+T147+T162+T172+T177</f>
        <v>1.8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84</v>
      </c>
      <c r="AT124" s="231" t="s">
        <v>75</v>
      </c>
      <c r="AU124" s="231" t="s">
        <v>76</v>
      </c>
      <c r="AY124" s="230" t="s">
        <v>121</v>
      </c>
      <c r="BK124" s="232">
        <f>BK125+BK145+BK147+BK162+BK172+BK177</f>
        <v>0</v>
      </c>
    </row>
    <row r="125" s="12" customFormat="1" ht="22.8" customHeight="1">
      <c r="A125" s="12"/>
      <c r="B125" s="219"/>
      <c r="C125" s="220"/>
      <c r="D125" s="221" t="s">
        <v>75</v>
      </c>
      <c r="E125" s="233" t="s">
        <v>84</v>
      </c>
      <c r="F125" s="233" t="s">
        <v>122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SUM(P126:P144)</f>
        <v>0</v>
      </c>
      <c r="Q125" s="227"/>
      <c r="R125" s="228">
        <f>SUM(R126:R144)</f>
        <v>0.00114</v>
      </c>
      <c r="S125" s="227"/>
      <c r="T125" s="229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84</v>
      </c>
      <c r="AY125" s="230" t="s">
        <v>121</v>
      </c>
      <c r="BK125" s="232">
        <f>SUM(BK126:BK144)</f>
        <v>0</v>
      </c>
    </row>
    <row r="126" s="2" customFormat="1" ht="16.5" customHeight="1">
      <c r="A126" s="38"/>
      <c r="B126" s="39"/>
      <c r="C126" s="235" t="s">
        <v>84</v>
      </c>
      <c r="D126" s="235" t="s">
        <v>123</v>
      </c>
      <c r="E126" s="236" t="s">
        <v>124</v>
      </c>
      <c r="F126" s="237" t="s">
        <v>125</v>
      </c>
      <c r="G126" s="238" t="s">
        <v>126</v>
      </c>
      <c r="H126" s="239">
        <v>18.420000000000002</v>
      </c>
      <c r="I126" s="240"/>
      <c r="J126" s="241">
        <f>ROUND(I126*H126,2)</f>
        <v>0</v>
      </c>
      <c r="K126" s="237" t="s">
        <v>127</v>
      </c>
      <c r="L126" s="44"/>
      <c r="M126" s="242" t="s">
        <v>1</v>
      </c>
      <c r="N126" s="243" t="s">
        <v>41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128</v>
      </c>
      <c r="AT126" s="246" t="s">
        <v>123</v>
      </c>
      <c r="AU126" s="246" t="s">
        <v>86</v>
      </c>
      <c r="AY126" s="17" t="s">
        <v>121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84</v>
      </c>
      <c r="BK126" s="247">
        <f>ROUND(I126*H126,2)</f>
        <v>0</v>
      </c>
      <c r="BL126" s="17" t="s">
        <v>128</v>
      </c>
      <c r="BM126" s="246" t="s">
        <v>129</v>
      </c>
    </row>
    <row r="127" s="13" customFormat="1">
      <c r="A127" s="13"/>
      <c r="B127" s="248"/>
      <c r="C127" s="249"/>
      <c r="D127" s="250" t="s">
        <v>130</v>
      </c>
      <c r="E127" s="251" t="s">
        <v>1</v>
      </c>
      <c r="F127" s="252" t="s">
        <v>131</v>
      </c>
      <c r="G127" s="249"/>
      <c r="H127" s="253">
        <v>18.420000000000002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130</v>
      </c>
      <c r="AU127" s="259" t="s">
        <v>86</v>
      </c>
      <c r="AV127" s="13" t="s">
        <v>86</v>
      </c>
      <c r="AW127" s="13" t="s">
        <v>33</v>
      </c>
      <c r="AX127" s="13" t="s">
        <v>84</v>
      </c>
      <c r="AY127" s="259" t="s">
        <v>121</v>
      </c>
    </row>
    <row r="128" s="2" customFormat="1" ht="24" customHeight="1">
      <c r="A128" s="38"/>
      <c r="B128" s="39"/>
      <c r="C128" s="235" t="s">
        <v>86</v>
      </c>
      <c r="D128" s="235" t="s">
        <v>123</v>
      </c>
      <c r="E128" s="236" t="s">
        <v>132</v>
      </c>
      <c r="F128" s="237" t="s">
        <v>133</v>
      </c>
      <c r="G128" s="238" t="s">
        <v>126</v>
      </c>
      <c r="H128" s="239">
        <v>36.840000000000003</v>
      </c>
      <c r="I128" s="240"/>
      <c r="J128" s="241">
        <f>ROUND(I128*H128,2)</f>
        <v>0</v>
      </c>
      <c r="K128" s="237" t="s">
        <v>127</v>
      </c>
      <c r="L128" s="44"/>
      <c r="M128" s="242" t="s">
        <v>1</v>
      </c>
      <c r="N128" s="243" t="s">
        <v>41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128</v>
      </c>
      <c r="AT128" s="246" t="s">
        <v>123</v>
      </c>
      <c r="AU128" s="246" t="s">
        <v>86</v>
      </c>
      <c r="AY128" s="17" t="s">
        <v>121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84</v>
      </c>
      <c r="BK128" s="247">
        <f>ROUND(I128*H128,2)</f>
        <v>0</v>
      </c>
      <c r="BL128" s="17" t="s">
        <v>128</v>
      </c>
      <c r="BM128" s="246" t="s">
        <v>134</v>
      </c>
    </row>
    <row r="129" s="14" customFormat="1">
      <c r="A129" s="14"/>
      <c r="B129" s="260"/>
      <c r="C129" s="261"/>
      <c r="D129" s="250" t="s">
        <v>130</v>
      </c>
      <c r="E129" s="262" t="s">
        <v>1</v>
      </c>
      <c r="F129" s="263" t="s">
        <v>135</v>
      </c>
      <c r="G129" s="261"/>
      <c r="H129" s="262" t="s">
        <v>1</v>
      </c>
      <c r="I129" s="264"/>
      <c r="J129" s="261"/>
      <c r="K129" s="261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130</v>
      </c>
      <c r="AU129" s="269" t="s">
        <v>86</v>
      </c>
      <c r="AV129" s="14" t="s">
        <v>84</v>
      </c>
      <c r="AW129" s="14" t="s">
        <v>33</v>
      </c>
      <c r="AX129" s="14" t="s">
        <v>76</v>
      </c>
      <c r="AY129" s="269" t="s">
        <v>121</v>
      </c>
    </row>
    <row r="130" s="13" customFormat="1">
      <c r="A130" s="13"/>
      <c r="B130" s="248"/>
      <c r="C130" s="249"/>
      <c r="D130" s="250" t="s">
        <v>130</v>
      </c>
      <c r="E130" s="251" t="s">
        <v>1</v>
      </c>
      <c r="F130" s="252" t="s">
        <v>136</v>
      </c>
      <c r="G130" s="249"/>
      <c r="H130" s="253">
        <v>36.840000000000003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130</v>
      </c>
      <c r="AU130" s="259" t="s">
        <v>86</v>
      </c>
      <c r="AV130" s="13" t="s">
        <v>86</v>
      </c>
      <c r="AW130" s="13" t="s">
        <v>33</v>
      </c>
      <c r="AX130" s="13" t="s">
        <v>84</v>
      </c>
      <c r="AY130" s="259" t="s">
        <v>121</v>
      </c>
    </row>
    <row r="131" s="2" customFormat="1" ht="24" customHeight="1">
      <c r="A131" s="38"/>
      <c r="B131" s="39"/>
      <c r="C131" s="235" t="s">
        <v>137</v>
      </c>
      <c r="D131" s="235" t="s">
        <v>123</v>
      </c>
      <c r="E131" s="236" t="s">
        <v>138</v>
      </c>
      <c r="F131" s="237" t="s">
        <v>139</v>
      </c>
      <c r="G131" s="238" t="s">
        <v>126</v>
      </c>
      <c r="H131" s="239">
        <v>36.840000000000003</v>
      </c>
      <c r="I131" s="240"/>
      <c r="J131" s="241">
        <f>ROUND(I131*H131,2)</f>
        <v>0</v>
      </c>
      <c r="K131" s="237" t="s">
        <v>127</v>
      </c>
      <c r="L131" s="44"/>
      <c r="M131" s="242" t="s">
        <v>1</v>
      </c>
      <c r="N131" s="243" t="s">
        <v>41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128</v>
      </c>
      <c r="AT131" s="246" t="s">
        <v>123</v>
      </c>
      <c r="AU131" s="246" t="s">
        <v>86</v>
      </c>
      <c r="AY131" s="17" t="s">
        <v>121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84</v>
      </c>
      <c r="BK131" s="247">
        <f>ROUND(I131*H131,2)</f>
        <v>0</v>
      </c>
      <c r="BL131" s="17" t="s">
        <v>128</v>
      </c>
      <c r="BM131" s="246" t="s">
        <v>140</v>
      </c>
    </row>
    <row r="132" s="2" customFormat="1" ht="24" customHeight="1">
      <c r="A132" s="38"/>
      <c r="B132" s="39"/>
      <c r="C132" s="235" t="s">
        <v>128</v>
      </c>
      <c r="D132" s="235" t="s">
        <v>123</v>
      </c>
      <c r="E132" s="236" t="s">
        <v>141</v>
      </c>
      <c r="F132" s="237" t="s">
        <v>142</v>
      </c>
      <c r="G132" s="238" t="s">
        <v>126</v>
      </c>
      <c r="H132" s="239">
        <v>36.840000000000003</v>
      </c>
      <c r="I132" s="240"/>
      <c r="J132" s="241">
        <f>ROUND(I132*H132,2)</f>
        <v>0</v>
      </c>
      <c r="K132" s="237" t="s">
        <v>127</v>
      </c>
      <c r="L132" s="44"/>
      <c r="M132" s="242" t="s">
        <v>1</v>
      </c>
      <c r="N132" s="243" t="s">
        <v>41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128</v>
      </c>
      <c r="AT132" s="246" t="s">
        <v>123</v>
      </c>
      <c r="AU132" s="246" t="s">
        <v>86</v>
      </c>
      <c r="AY132" s="17" t="s">
        <v>121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84</v>
      </c>
      <c r="BK132" s="247">
        <f>ROUND(I132*H132,2)</f>
        <v>0</v>
      </c>
      <c r="BL132" s="17" t="s">
        <v>128</v>
      </c>
      <c r="BM132" s="246" t="s">
        <v>143</v>
      </c>
    </row>
    <row r="133" s="2" customFormat="1" ht="16.5" customHeight="1">
      <c r="A133" s="38"/>
      <c r="B133" s="39"/>
      <c r="C133" s="235" t="s">
        <v>144</v>
      </c>
      <c r="D133" s="235" t="s">
        <v>123</v>
      </c>
      <c r="E133" s="236" t="s">
        <v>145</v>
      </c>
      <c r="F133" s="237" t="s">
        <v>146</v>
      </c>
      <c r="G133" s="238" t="s">
        <v>126</v>
      </c>
      <c r="H133" s="239">
        <v>36.840000000000003</v>
      </c>
      <c r="I133" s="240"/>
      <c r="J133" s="241">
        <f>ROUND(I133*H133,2)</f>
        <v>0</v>
      </c>
      <c r="K133" s="237" t="s">
        <v>127</v>
      </c>
      <c r="L133" s="44"/>
      <c r="M133" s="242" t="s">
        <v>1</v>
      </c>
      <c r="N133" s="243" t="s">
        <v>41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128</v>
      </c>
      <c r="AT133" s="246" t="s">
        <v>123</v>
      </c>
      <c r="AU133" s="246" t="s">
        <v>86</v>
      </c>
      <c r="AY133" s="17" t="s">
        <v>121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84</v>
      </c>
      <c r="BK133" s="247">
        <f>ROUND(I133*H133,2)</f>
        <v>0</v>
      </c>
      <c r="BL133" s="17" t="s">
        <v>128</v>
      </c>
      <c r="BM133" s="246" t="s">
        <v>147</v>
      </c>
    </row>
    <row r="134" s="2" customFormat="1" ht="16.5" customHeight="1">
      <c r="A134" s="38"/>
      <c r="B134" s="39"/>
      <c r="C134" s="235" t="s">
        <v>148</v>
      </c>
      <c r="D134" s="235" t="s">
        <v>123</v>
      </c>
      <c r="E134" s="236" t="s">
        <v>149</v>
      </c>
      <c r="F134" s="237" t="s">
        <v>150</v>
      </c>
      <c r="G134" s="238" t="s">
        <v>126</v>
      </c>
      <c r="H134" s="239">
        <v>18.420000000000002</v>
      </c>
      <c r="I134" s="240"/>
      <c r="J134" s="241">
        <f>ROUND(I134*H134,2)</f>
        <v>0</v>
      </c>
      <c r="K134" s="237" t="s">
        <v>127</v>
      </c>
      <c r="L134" s="44"/>
      <c r="M134" s="242" t="s">
        <v>1</v>
      </c>
      <c r="N134" s="243" t="s">
        <v>41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128</v>
      </c>
      <c r="AT134" s="246" t="s">
        <v>123</v>
      </c>
      <c r="AU134" s="246" t="s">
        <v>86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84</v>
      </c>
      <c r="BK134" s="247">
        <f>ROUND(I134*H134,2)</f>
        <v>0</v>
      </c>
      <c r="BL134" s="17" t="s">
        <v>128</v>
      </c>
      <c r="BM134" s="246" t="s">
        <v>151</v>
      </c>
    </row>
    <row r="135" s="2" customFormat="1" ht="16.5" customHeight="1">
      <c r="A135" s="38"/>
      <c r="B135" s="39"/>
      <c r="C135" s="235" t="s">
        <v>152</v>
      </c>
      <c r="D135" s="235" t="s">
        <v>123</v>
      </c>
      <c r="E135" s="236" t="s">
        <v>153</v>
      </c>
      <c r="F135" s="237" t="s">
        <v>154</v>
      </c>
      <c r="G135" s="238" t="s">
        <v>126</v>
      </c>
      <c r="H135" s="239">
        <v>36.840000000000003</v>
      </c>
      <c r="I135" s="240"/>
      <c r="J135" s="241">
        <f>ROUND(I135*H135,2)</f>
        <v>0</v>
      </c>
      <c r="K135" s="237" t="s">
        <v>127</v>
      </c>
      <c r="L135" s="44"/>
      <c r="M135" s="242" t="s">
        <v>1</v>
      </c>
      <c r="N135" s="243" t="s">
        <v>41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128</v>
      </c>
      <c r="AT135" s="246" t="s">
        <v>123</v>
      </c>
      <c r="AU135" s="246" t="s">
        <v>86</v>
      </c>
      <c r="AY135" s="17" t="s">
        <v>121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84</v>
      </c>
      <c r="BK135" s="247">
        <f>ROUND(I135*H135,2)</f>
        <v>0</v>
      </c>
      <c r="BL135" s="17" t="s">
        <v>128</v>
      </c>
      <c r="BM135" s="246" t="s">
        <v>155</v>
      </c>
    </row>
    <row r="136" s="2" customFormat="1" ht="24" customHeight="1">
      <c r="A136" s="38"/>
      <c r="B136" s="39"/>
      <c r="C136" s="235" t="s">
        <v>156</v>
      </c>
      <c r="D136" s="235" t="s">
        <v>123</v>
      </c>
      <c r="E136" s="236" t="s">
        <v>157</v>
      </c>
      <c r="F136" s="237" t="s">
        <v>158</v>
      </c>
      <c r="G136" s="238" t="s">
        <v>159</v>
      </c>
      <c r="H136" s="239">
        <v>66.311999999999998</v>
      </c>
      <c r="I136" s="240"/>
      <c r="J136" s="241">
        <f>ROUND(I136*H136,2)</f>
        <v>0</v>
      </c>
      <c r="K136" s="237" t="s">
        <v>127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128</v>
      </c>
      <c r="AT136" s="246" t="s">
        <v>123</v>
      </c>
      <c r="AU136" s="246" t="s">
        <v>86</v>
      </c>
      <c r="AY136" s="17" t="s">
        <v>121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128</v>
      </c>
      <c r="BM136" s="246" t="s">
        <v>160</v>
      </c>
    </row>
    <row r="137" s="13" customFormat="1">
      <c r="A137" s="13"/>
      <c r="B137" s="248"/>
      <c r="C137" s="249"/>
      <c r="D137" s="250" t="s">
        <v>130</v>
      </c>
      <c r="E137" s="251" t="s">
        <v>1</v>
      </c>
      <c r="F137" s="252" t="s">
        <v>161</v>
      </c>
      <c r="G137" s="249"/>
      <c r="H137" s="253">
        <v>66.311999999999998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130</v>
      </c>
      <c r="AU137" s="259" t="s">
        <v>86</v>
      </c>
      <c r="AV137" s="13" t="s">
        <v>86</v>
      </c>
      <c r="AW137" s="13" t="s">
        <v>33</v>
      </c>
      <c r="AX137" s="13" t="s">
        <v>84</v>
      </c>
      <c r="AY137" s="259" t="s">
        <v>121</v>
      </c>
    </row>
    <row r="138" s="2" customFormat="1" ht="24" customHeight="1">
      <c r="A138" s="38"/>
      <c r="B138" s="39"/>
      <c r="C138" s="235" t="s">
        <v>162</v>
      </c>
      <c r="D138" s="235" t="s">
        <v>123</v>
      </c>
      <c r="E138" s="236" t="s">
        <v>163</v>
      </c>
      <c r="F138" s="237" t="s">
        <v>164</v>
      </c>
      <c r="G138" s="238" t="s">
        <v>165</v>
      </c>
      <c r="H138" s="239">
        <v>76</v>
      </c>
      <c r="I138" s="240"/>
      <c r="J138" s="241">
        <f>ROUND(I138*H138,2)</f>
        <v>0</v>
      </c>
      <c r="K138" s="237" t="s">
        <v>127</v>
      </c>
      <c r="L138" s="44"/>
      <c r="M138" s="242" t="s">
        <v>1</v>
      </c>
      <c r="N138" s="243" t="s">
        <v>41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128</v>
      </c>
      <c r="AT138" s="246" t="s">
        <v>123</v>
      </c>
      <c r="AU138" s="246" t="s">
        <v>86</v>
      </c>
      <c r="AY138" s="17" t="s">
        <v>121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128</v>
      </c>
      <c r="BM138" s="246" t="s">
        <v>166</v>
      </c>
    </row>
    <row r="139" s="13" customFormat="1">
      <c r="A139" s="13"/>
      <c r="B139" s="248"/>
      <c r="C139" s="249"/>
      <c r="D139" s="250" t="s">
        <v>130</v>
      </c>
      <c r="E139" s="251" t="s">
        <v>1</v>
      </c>
      <c r="F139" s="252" t="s">
        <v>167</v>
      </c>
      <c r="G139" s="249"/>
      <c r="H139" s="253">
        <v>76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130</v>
      </c>
      <c r="AU139" s="259" t="s">
        <v>86</v>
      </c>
      <c r="AV139" s="13" t="s">
        <v>86</v>
      </c>
      <c r="AW139" s="13" t="s">
        <v>33</v>
      </c>
      <c r="AX139" s="13" t="s">
        <v>84</v>
      </c>
      <c r="AY139" s="259" t="s">
        <v>121</v>
      </c>
    </row>
    <row r="140" s="2" customFormat="1" ht="24" customHeight="1">
      <c r="A140" s="38"/>
      <c r="B140" s="39"/>
      <c r="C140" s="235" t="s">
        <v>168</v>
      </c>
      <c r="D140" s="235" t="s">
        <v>123</v>
      </c>
      <c r="E140" s="236" t="s">
        <v>169</v>
      </c>
      <c r="F140" s="237" t="s">
        <v>170</v>
      </c>
      <c r="G140" s="238" t="s">
        <v>165</v>
      </c>
      <c r="H140" s="239">
        <v>76</v>
      </c>
      <c r="I140" s="240"/>
      <c r="J140" s="241">
        <f>ROUND(I140*H140,2)</f>
        <v>0</v>
      </c>
      <c r="K140" s="237" t="s">
        <v>127</v>
      </c>
      <c r="L140" s="44"/>
      <c r="M140" s="242" t="s">
        <v>1</v>
      </c>
      <c r="N140" s="243" t="s">
        <v>41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128</v>
      </c>
      <c r="AT140" s="246" t="s">
        <v>123</v>
      </c>
      <c r="AU140" s="246" t="s">
        <v>86</v>
      </c>
      <c r="AY140" s="17" t="s">
        <v>121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84</v>
      </c>
      <c r="BK140" s="247">
        <f>ROUND(I140*H140,2)</f>
        <v>0</v>
      </c>
      <c r="BL140" s="17" t="s">
        <v>128</v>
      </c>
      <c r="BM140" s="246" t="s">
        <v>171</v>
      </c>
    </row>
    <row r="141" s="2" customFormat="1" ht="16.5" customHeight="1">
      <c r="A141" s="38"/>
      <c r="B141" s="39"/>
      <c r="C141" s="270" t="s">
        <v>172</v>
      </c>
      <c r="D141" s="270" t="s">
        <v>173</v>
      </c>
      <c r="E141" s="271" t="s">
        <v>174</v>
      </c>
      <c r="F141" s="272" t="s">
        <v>175</v>
      </c>
      <c r="G141" s="273" t="s">
        <v>176</v>
      </c>
      <c r="H141" s="274">
        <v>1.1399999999999999</v>
      </c>
      <c r="I141" s="275"/>
      <c r="J141" s="276">
        <f>ROUND(I141*H141,2)</f>
        <v>0</v>
      </c>
      <c r="K141" s="272" t="s">
        <v>127</v>
      </c>
      <c r="L141" s="277"/>
      <c r="M141" s="278" t="s">
        <v>1</v>
      </c>
      <c r="N141" s="279" t="s">
        <v>41</v>
      </c>
      <c r="O141" s="91"/>
      <c r="P141" s="244">
        <f>O141*H141</f>
        <v>0</v>
      </c>
      <c r="Q141" s="244">
        <v>0.001</v>
      </c>
      <c r="R141" s="244">
        <f>Q141*H141</f>
        <v>0.00114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156</v>
      </c>
      <c r="AT141" s="246" t="s">
        <v>173</v>
      </c>
      <c r="AU141" s="246" t="s">
        <v>86</v>
      </c>
      <c r="AY141" s="17" t="s">
        <v>121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84</v>
      </c>
      <c r="BK141" s="247">
        <f>ROUND(I141*H141,2)</f>
        <v>0</v>
      </c>
      <c r="BL141" s="17" t="s">
        <v>128</v>
      </c>
      <c r="BM141" s="246" t="s">
        <v>177</v>
      </c>
    </row>
    <row r="142" s="13" customFormat="1">
      <c r="A142" s="13"/>
      <c r="B142" s="248"/>
      <c r="C142" s="249"/>
      <c r="D142" s="250" t="s">
        <v>130</v>
      </c>
      <c r="E142" s="249"/>
      <c r="F142" s="252" t="s">
        <v>178</v>
      </c>
      <c r="G142" s="249"/>
      <c r="H142" s="253">
        <v>1.1399999999999999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130</v>
      </c>
      <c r="AU142" s="259" t="s">
        <v>86</v>
      </c>
      <c r="AV142" s="13" t="s">
        <v>86</v>
      </c>
      <c r="AW142" s="13" t="s">
        <v>4</v>
      </c>
      <c r="AX142" s="13" t="s">
        <v>84</v>
      </c>
      <c r="AY142" s="259" t="s">
        <v>121</v>
      </c>
    </row>
    <row r="143" s="2" customFormat="1" ht="16.5" customHeight="1">
      <c r="A143" s="38"/>
      <c r="B143" s="39"/>
      <c r="C143" s="235" t="s">
        <v>179</v>
      </c>
      <c r="D143" s="235" t="s">
        <v>123</v>
      </c>
      <c r="E143" s="236" t="s">
        <v>180</v>
      </c>
      <c r="F143" s="237" t="s">
        <v>181</v>
      </c>
      <c r="G143" s="238" t="s">
        <v>165</v>
      </c>
      <c r="H143" s="239">
        <v>184.19999999999999</v>
      </c>
      <c r="I143" s="240"/>
      <c r="J143" s="241">
        <f>ROUND(I143*H143,2)</f>
        <v>0</v>
      </c>
      <c r="K143" s="237" t="s">
        <v>127</v>
      </c>
      <c r="L143" s="44"/>
      <c r="M143" s="242" t="s">
        <v>1</v>
      </c>
      <c r="N143" s="243" t="s">
        <v>41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128</v>
      </c>
      <c r="AT143" s="246" t="s">
        <v>123</v>
      </c>
      <c r="AU143" s="246" t="s">
        <v>86</v>
      </c>
      <c r="AY143" s="17" t="s">
        <v>121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84</v>
      </c>
      <c r="BK143" s="247">
        <f>ROUND(I143*H143,2)</f>
        <v>0</v>
      </c>
      <c r="BL143" s="17" t="s">
        <v>128</v>
      </c>
      <c r="BM143" s="246" t="s">
        <v>182</v>
      </c>
    </row>
    <row r="144" s="13" customFormat="1">
      <c r="A144" s="13"/>
      <c r="B144" s="248"/>
      <c r="C144" s="249"/>
      <c r="D144" s="250" t="s">
        <v>130</v>
      </c>
      <c r="E144" s="251" t="s">
        <v>1</v>
      </c>
      <c r="F144" s="252" t="s">
        <v>183</v>
      </c>
      <c r="G144" s="249"/>
      <c r="H144" s="253">
        <v>184.19999999999999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130</v>
      </c>
      <c r="AU144" s="259" t="s">
        <v>86</v>
      </c>
      <c r="AV144" s="13" t="s">
        <v>86</v>
      </c>
      <c r="AW144" s="13" t="s">
        <v>33</v>
      </c>
      <c r="AX144" s="13" t="s">
        <v>84</v>
      </c>
      <c r="AY144" s="259" t="s">
        <v>121</v>
      </c>
    </row>
    <row r="145" s="12" customFormat="1" ht="22.8" customHeight="1">
      <c r="A145" s="12"/>
      <c r="B145" s="219"/>
      <c r="C145" s="220"/>
      <c r="D145" s="221" t="s">
        <v>75</v>
      </c>
      <c r="E145" s="233" t="s">
        <v>128</v>
      </c>
      <c r="F145" s="233" t="s">
        <v>184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P146</f>
        <v>0</v>
      </c>
      <c r="Q145" s="227"/>
      <c r="R145" s="228">
        <f>R146</f>
        <v>0</v>
      </c>
      <c r="S145" s="227"/>
      <c r="T145" s="22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121</v>
      </c>
      <c r="BK145" s="232">
        <f>BK146</f>
        <v>0</v>
      </c>
    </row>
    <row r="146" s="2" customFormat="1" ht="24" customHeight="1">
      <c r="A146" s="38"/>
      <c r="B146" s="39"/>
      <c r="C146" s="235" t="s">
        <v>185</v>
      </c>
      <c r="D146" s="235" t="s">
        <v>123</v>
      </c>
      <c r="E146" s="236" t="s">
        <v>186</v>
      </c>
      <c r="F146" s="237" t="s">
        <v>187</v>
      </c>
      <c r="G146" s="238" t="s">
        <v>165</v>
      </c>
      <c r="H146" s="239">
        <v>147</v>
      </c>
      <c r="I146" s="240"/>
      <c r="J146" s="241">
        <f>ROUND(I146*H146,2)</f>
        <v>0</v>
      </c>
      <c r="K146" s="237" t="s">
        <v>127</v>
      </c>
      <c r="L146" s="44"/>
      <c r="M146" s="242" t="s">
        <v>1</v>
      </c>
      <c r="N146" s="243" t="s">
        <v>41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128</v>
      </c>
      <c r="AT146" s="246" t="s">
        <v>123</v>
      </c>
      <c r="AU146" s="246" t="s">
        <v>86</v>
      </c>
      <c r="AY146" s="17" t="s">
        <v>121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128</v>
      </c>
      <c r="BM146" s="246" t="s">
        <v>188</v>
      </c>
    </row>
    <row r="147" s="12" customFormat="1" ht="22.8" customHeight="1">
      <c r="A147" s="12"/>
      <c r="B147" s="219"/>
      <c r="C147" s="220"/>
      <c r="D147" s="221" t="s">
        <v>75</v>
      </c>
      <c r="E147" s="233" t="s">
        <v>144</v>
      </c>
      <c r="F147" s="233" t="s">
        <v>189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SUM(P148:P161)</f>
        <v>0</v>
      </c>
      <c r="Q147" s="227"/>
      <c r="R147" s="228">
        <f>SUM(R148:R161)</f>
        <v>48.78783</v>
      </c>
      <c r="S147" s="227"/>
      <c r="T147" s="229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84</v>
      </c>
      <c r="AT147" s="231" t="s">
        <v>75</v>
      </c>
      <c r="AU147" s="231" t="s">
        <v>84</v>
      </c>
      <c r="AY147" s="230" t="s">
        <v>121</v>
      </c>
      <c r="BK147" s="232">
        <f>SUM(BK148:BK161)</f>
        <v>0</v>
      </c>
    </row>
    <row r="148" s="2" customFormat="1" ht="16.5" customHeight="1">
      <c r="A148" s="38"/>
      <c r="B148" s="39"/>
      <c r="C148" s="235" t="s">
        <v>190</v>
      </c>
      <c r="D148" s="235" t="s">
        <v>123</v>
      </c>
      <c r="E148" s="236" t="s">
        <v>191</v>
      </c>
      <c r="F148" s="237" t="s">
        <v>192</v>
      </c>
      <c r="G148" s="238" t="s">
        <v>165</v>
      </c>
      <c r="H148" s="239">
        <v>147</v>
      </c>
      <c r="I148" s="240"/>
      <c r="J148" s="241">
        <f>ROUND(I148*H148,2)</f>
        <v>0</v>
      </c>
      <c r="K148" s="237" t="s">
        <v>127</v>
      </c>
      <c r="L148" s="44"/>
      <c r="M148" s="242" t="s">
        <v>1</v>
      </c>
      <c r="N148" s="243" t="s">
        <v>41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128</v>
      </c>
      <c r="AT148" s="246" t="s">
        <v>123</v>
      </c>
      <c r="AU148" s="246" t="s">
        <v>86</v>
      </c>
      <c r="AY148" s="17" t="s">
        <v>121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84</v>
      </c>
      <c r="BK148" s="247">
        <f>ROUND(I148*H148,2)</f>
        <v>0</v>
      </c>
      <c r="BL148" s="17" t="s">
        <v>128</v>
      </c>
      <c r="BM148" s="246" t="s">
        <v>193</v>
      </c>
    </row>
    <row r="149" s="13" customFormat="1">
      <c r="A149" s="13"/>
      <c r="B149" s="248"/>
      <c r="C149" s="249"/>
      <c r="D149" s="250" t="s">
        <v>130</v>
      </c>
      <c r="E149" s="251" t="s">
        <v>1</v>
      </c>
      <c r="F149" s="252" t="s">
        <v>194</v>
      </c>
      <c r="G149" s="249"/>
      <c r="H149" s="253">
        <v>147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130</v>
      </c>
      <c r="AU149" s="259" t="s">
        <v>86</v>
      </c>
      <c r="AV149" s="13" t="s">
        <v>86</v>
      </c>
      <c r="AW149" s="13" t="s">
        <v>33</v>
      </c>
      <c r="AX149" s="13" t="s">
        <v>84</v>
      </c>
      <c r="AY149" s="259" t="s">
        <v>121</v>
      </c>
    </row>
    <row r="150" s="2" customFormat="1" ht="16.5" customHeight="1">
      <c r="A150" s="38"/>
      <c r="B150" s="39"/>
      <c r="C150" s="235" t="s">
        <v>8</v>
      </c>
      <c r="D150" s="235" t="s">
        <v>123</v>
      </c>
      <c r="E150" s="236" t="s">
        <v>195</v>
      </c>
      <c r="F150" s="237" t="s">
        <v>196</v>
      </c>
      <c r="G150" s="238" t="s">
        <v>165</v>
      </c>
      <c r="H150" s="239">
        <v>184.19999999999999</v>
      </c>
      <c r="I150" s="240"/>
      <c r="J150" s="241">
        <f>ROUND(I150*H150,2)</f>
        <v>0</v>
      </c>
      <c r="K150" s="237" t="s">
        <v>127</v>
      </c>
      <c r="L150" s="44"/>
      <c r="M150" s="242" t="s">
        <v>1</v>
      </c>
      <c r="N150" s="243" t="s">
        <v>41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128</v>
      </c>
      <c r="AT150" s="246" t="s">
        <v>123</v>
      </c>
      <c r="AU150" s="246" t="s">
        <v>86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84</v>
      </c>
      <c r="BK150" s="247">
        <f>ROUND(I150*H150,2)</f>
        <v>0</v>
      </c>
      <c r="BL150" s="17" t="s">
        <v>128</v>
      </c>
      <c r="BM150" s="246" t="s">
        <v>197</v>
      </c>
    </row>
    <row r="151" s="14" customFormat="1">
      <c r="A151" s="14"/>
      <c r="B151" s="260"/>
      <c r="C151" s="261"/>
      <c r="D151" s="250" t="s">
        <v>130</v>
      </c>
      <c r="E151" s="262" t="s">
        <v>1</v>
      </c>
      <c r="F151" s="263" t="s">
        <v>198</v>
      </c>
      <c r="G151" s="261"/>
      <c r="H151" s="262" t="s">
        <v>1</v>
      </c>
      <c r="I151" s="264"/>
      <c r="J151" s="261"/>
      <c r="K151" s="261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130</v>
      </c>
      <c r="AU151" s="269" t="s">
        <v>86</v>
      </c>
      <c r="AV151" s="14" t="s">
        <v>84</v>
      </c>
      <c r="AW151" s="14" t="s">
        <v>33</v>
      </c>
      <c r="AX151" s="14" t="s">
        <v>76</v>
      </c>
      <c r="AY151" s="269" t="s">
        <v>121</v>
      </c>
    </row>
    <row r="152" s="13" customFormat="1">
      <c r="A152" s="13"/>
      <c r="B152" s="248"/>
      <c r="C152" s="249"/>
      <c r="D152" s="250" t="s">
        <v>130</v>
      </c>
      <c r="E152" s="251" t="s">
        <v>1</v>
      </c>
      <c r="F152" s="252" t="s">
        <v>183</v>
      </c>
      <c r="G152" s="249"/>
      <c r="H152" s="253">
        <v>184.19999999999999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130</v>
      </c>
      <c r="AU152" s="259" t="s">
        <v>86</v>
      </c>
      <c r="AV152" s="13" t="s">
        <v>86</v>
      </c>
      <c r="AW152" s="13" t="s">
        <v>33</v>
      </c>
      <c r="AX152" s="13" t="s">
        <v>84</v>
      </c>
      <c r="AY152" s="259" t="s">
        <v>121</v>
      </c>
    </row>
    <row r="153" s="2" customFormat="1" ht="24" customHeight="1">
      <c r="A153" s="38"/>
      <c r="B153" s="39"/>
      <c r="C153" s="235" t="s">
        <v>199</v>
      </c>
      <c r="D153" s="235" t="s">
        <v>123</v>
      </c>
      <c r="E153" s="236" t="s">
        <v>200</v>
      </c>
      <c r="F153" s="237" t="s">
        <v>201</v>
      </c>
      <c r="G153" s="238" t="s">
        <v>165</v>
      </c>
      <c r="H153" s="239">
        <v>147</v>
      </c>
      <c r="I153" s="240"/>
      <c r="J153" s="241">
        <f>ROUND(I153*H153,2)</f>
        <v>0</v>
      </c>
      <c r="K153" s="237" t="s">
        <v>127</v>
      </c>
      <c r="L153" s="44"/>
      <c r="M153" s="242" t="s">
        <v>1</v>
      </c>
      <c r="N153" s="243" t="s">
        <v>41</v>
      </c>
      <c r="O153" s="91"/>
      <c r="P153" s="244">
        <f>O153*H153</f>
        <v>0</v>
      </c>
      <c r="Q153" s="244">
        <v>0.084250000000000005</v>
      </c>
      <c r="R153" s="244">
        <f>Q153*H153</f>
        <v>12.38475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128</v>
      </c>
      <c r="AT153" s="246" t="s">
        <v>123</v>
      </c>
      <c r="AU153" s="246" t="s">
        <v>86</v>
      </c>
      <c r="AY153" s="17" t="s">
        <v>121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84</v>
      </c>
      <c r="BK153" s="247">
        <f>ROUND(I153*H153,2)</f>
        <v>0</v>
      </c>
      <c r="BL153" s="17" t="s">
        <v>128</v>
      </c>
      <c r="BM153" s="246" t="s">
        <v>202</v>
      </c>
    </row>
    <row r="154" s="2" customFormat="1" ht="16.5" customHeight="1">
      <c r="A154" s="38"/>
      <c r="B154" s="39"/>
      <c r="C154" s="270" t="s">
        <v>203</v>
      </c>
      <c r="D154" s="270" t="s">
        <v>173</v>
      </c>
      <c r="E154" s="271" t="s">
        <v>204</v>
      </c>
      <c r="F154" s="272" t="s">
        <v>205</v>
      </c>
      <c r="G154" s="273" t="s">
        <v>165</v>
      </c>
      <c r="H154" s="274">
        <v>110</v>
      </c>
      <c r="I154" s="275"/>
      <c r="J154" s="276">
        <f>ROUND(I154*H154,2)</f>
        <v>0</v>
      </c>
      <c r="K154" s="272" t="s">
        <v>1</v>
      </c>
      <c r="L154" s="277"/>
      <c r="M154" s="278" t="s">
        <v>1</v>
      </c>
      <c r="N154" s="279" t="s">
        <v>41</v>
      </c>
      <c r="O154" s="91"/>
      <c r="P154" s="244">
        <f>O154*H154</f>
        <v>0</v>
      </c>
      <c r="Q154" s="244">
        <v>0.13100000000000001</v>
      </c>
      <c r="R154" s="244">
        <f>Q154*H154</f>
        <v>14.41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156</v>
      </c>
      <c r="AT154" s="246" t="s">
        <v>173</v>
      </c>
      <c r="AU154" s="246" t="s">
        <v>86</v>
      </c>
      <c r="AY154" s="17" t="s">
        <v>121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84</v>
      </c>
      <c r="BK154" s="247">
        <f>ROUND(I154*H154,2)</f>
        <v>0</v>
      </c>
      <c r="BL154" s="17" t="s">
        <v>128</v>
      </c>
      <c r="BM154" s="246" t="s">
        <v>206</v>
      </c>
    </row>
    <row r="155" s="14" customFormat="1">
      <c r="A155" s="14"/>
      <c r="B155" s="260"/>
      <c r="C155" s="261"/>
      <c r="D155" s="250" t="s">
        <v>130</v>
      </c>
      <c r="E155" s="262" t="s">
        <v>1</v>
      </c>
      <c r="F155" s="263" t="s">
        <v>207</v>
      </c>
      <c r="G155" s="261"/>
      <c r="H155" s="262" t="s">
        <v>1</v>
      </c>
      <c r="I155" s="264"/>
      <c r="J155" s="261"/>
      <c r="K155" s="261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130</v>
      </c>
      <c r="AU155" s="269" t="s">
        <v>86</v>
      </c>
      <c r="AV155" s="14" t="s">
        <v>84</v>
      </c>
      <c r="AW155" s="14" t="s">
        <v>33</v>
      </c>
      <c r="AX155" s="14" t="s">
        <v>76</v>
      </c>
      <c r="AY155" s="269" t="s">
        <v>121</v>
      </c>
    </row>
    <row r="156" s="13" customFormat="1">
      <c r="A156" s="13"/>
      <c r="B156" s="248"/>
      <c r="C156" s="249"/>
      <c r="D156" s="250" t="s">
        <v>130</v>
      </c>
      <c r="E156" s="251" t="s">
        <v>1</v>
      </c>
      <c r="F156" s="252" t="s">
        <v>208</v>
      </c>
      <c r="G156" s="249"/>
      <c r="H156" s="253">
        <v>110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130</v>
      </c>
      <c r="AU156" s="259" t="s">
        <v>86</v>
      </c>
      <c r="AV156" s="13" t="s">
        <v>86</v>
      </c>
      <c r="AW156" s="13" t="s">
        <v>33</v>
      </c>
      <c r="AX156" s="13" t="s">
        <v>84</v>
      </c>
      <c r="AY156" s="259" t="s">
        <v>121</v>
      </c>
    </row>
    <row r="157" s="2" customFormat="1" ht="16.5" customHeight="1">
      <c r="A157" s="38"/>
      <c r="B157" s="39"/>
      <c r="C157" s="270" t="s">
        <v>209</v>
      </c>
      <c r="D157" s="270" t="s">
        <v>173</v>
      </c>
      <c r="E157" s="271" t="s">
        <v>210</v>
      </c>
      <c r="F157" s="272" t="s">
        <v>211</v>
      </c>
      <c r="G157" s="273" t="s">
        <v>165</v>
      </c>
      <c r="H157" s="274">
        <v>51.700000000000003</v>
      </c>
      <c r="I157" s="275"/>
      <c r="J157" s="276">
        <f>ROUND(I157*H157,2)</f>
        <v>0</v>
      </c>
      <c r="K157" s="272" t="s">
        <v>1</v>
      </c>
      <c r="L157" s="277"/>
      <c r="M157" s="278" t="s">
        <v>1</v>
      </c>
      <c r="N157" s="279" t="s">
        <v>41</v>
      </c>
      <c r="O157" s="91"/>
      <c r="P157" s="244">
        <f>O157*H157</f>
        <v>0</v>
      </c>
      <c r="Q157" s="244">
        <v>0.13100000000000001</v>
      </c>
      <c r="R157" s="244">
        <f>Q157*H157</f>
        <v>6.7727000000000004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156</v>
      </c>
      <c r="AT157" s="246" t="s">
        <v>173</v>
      </c>
      <c r="AU157" s="246" t="s">
        <v>86</v>
      </c>
      <c r="AY157" s="17" t="s">
        <v>121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84</v>
      </c>
      <c r="BK157" s="247">
        <f>ROUND(I157*H157,2)</f>
        <v>0</v>
      </c>
      <c r="BL157" s="17" t="s">
        <v>128</v>
      </c>
      <c r="BM157" s="246" t="s">
        <v>212</v>
      </c>
    </row>
    <row r="158" s="14" customFormat="1">
      <c r="A158" s="14"/>
      <c r="B158" s="260"/>
      <c r="C158" s="261"/>
      <c r="D158" s="250" t="s">
        <v>130</v>
      </c>
      <c r="E158" s="262" t="s">
        <v>1</v>
      </c>
      <c r="F158" s="263" t="s">
        <v>213</v>
      </c>
      <c r="G158" s="261"/>
      <c r="H158" s="262" t="s">
        <v>1</v>
      </c>
      <c r="I158" s="264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130</v>
      </c>
      <c r="AU158" s="269" t="s">
        <v>86</v>
      </c>
      <c r="AV158" s="14" t="s">
        <v>84</v>
      </c>
      <c r="AW158" s="14" t="s">
        <v>33</v>
      </c>
      <c r="AX158" s="14" t="s">
        <v>76</v>
      </c>
      <c r="AY158" s="269" t="s">
        <v>121</v>
      </c>
    </row>
    <row r="159" s="13" customFormat="1">
      <c r="A159" s="13"/>
      <c r="B159" s="248"/>
      <c r="C159" s="249"/>
      <c r="D159" s="250" t="s">
        <v>130</v>
      </c>
      <c r="E159" s="251" t="s">
        <v>1</v>
      </c>
      <c r="F159" s="252" t="s">
        <v>214</v>
      </c>
      <c r="G159" s="249"/>
      <c r="H159" s="253">
        <v>51.700000000000003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130</v>
      </c>
      <c r="AU159" s="259" t="s">
        <v>86</v>
      </c>
      <c r="AV159" s="13" t="s">
        <v>86</v>
      </c>
      <c r="AW159" s="13" t="s">
        <v>33</v>
      </c>
      <c r="AX159" s="13" t="s">
        <v>84</v>
      </c>
      <c r="AY159" s="259" t="s">
        <v>121</v>
      </c>
    </row>
    <row r="160" s="2" customFormat="1" ht="36" customHeight="1">
      <c r="A160" s="38"/>
      <c r="B160" s="39"/>
      <c r="C160" s="235" t="s">
        <v>215</v>
      </c>
      <c r="D160" s="235" t="s">
        <v>123</v>
      </c>
      <c r="E160" s="236" t="s">
        <v>216</v>
      </c>
      <c r="F160" s="237" t="s">
        <v>217</v>
      </c>
      <c r="G160" s="238" t="s">
        <v>165</v>
      </c>
      <c r="H160" s="239">
        <v>147</v>
      </c>
      <c r="I160" s="240"/>
      <c r="J160" s="241">
        <f>ROUND(I160*H160,2)</f>
        <v>0</v>
      </c>
      <c r="K160" s="237" t="s">
        <v>127</v>
      </c>
      <c r="L160" s="44"/>
      <c r="M160" s="242" t="s">
        <v>1</v>
      </c>
      <c r="N160" s="243" t="s">
        <v>41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128</v>
      </c>
      <c r="AT160" s="246" t="s">
        <v>123</v>
      </c>
      <c r="AU160" s="246" t="s">
        <v>86</v>
      </c>
      <c r="AY160" s="17" t="s">
        <v>121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84</v>
      </c>
      <c r="BK160" s="247">
        <f>ROUND(I160*H160,2)</f>
        <v>0</v>
      </c>
      <c r="BL160" s="17" t="s">
        <v>128</v>
      </c>
      <c r="BM160" s="246" t="s">
        <v>218</v>
      </c>
    </row>
    <row r="161" s="2" customFormat="1" ht="24" customHeight="1">
      <c r="A161" s="38"/>
      <c r="B161" s="39"/>
      <c r="C161" s="235" t="s">
        <v>219</v>
      </c>
      <c r="D161" s="235" t="s">
        <v>123</v>
      </c>
      <c r="E161" s="236" t="s">
        <v>220</v>
      </c>
      <c r="F161" s="237" t="s">
        <v>221</v>
      </c>
      <c r="G161" s="238" t="s">
        <v>165</v>
      </c>
      <c r="H161" s="239">
        <v>147</v>
      </c>
      <c r="I161" s="240"/>
      <c r="J161" s="241">
        <f>ROUND(I161*H161,2)</f>
        <v>0</v>
      </c>
      <c r="K161" s="237" t="s">
        <v>127</v>
      </c>
      <c r="L161" s="44"/>
      <c r="M161" s="242" t="s">
        <v>1</v>
      </c>
      <c r="N161" s="243" t="s">
        <v>41</v>
      </c>
      <c r="O161" s="91"/>
      <c r="P161" s="244">
        <f>O161*H161</f>
        <v>0</v>
      </c>
      <c r="Q161" s="244">
        <v>0.10353999999999999</v>
      </c>
      <c r="R161" s="244">
        <f>Q161*H161</f>
        <v>15.220379999999999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128</v>
      </c>
      <c r="AT161" s="246" t="s">
        <v>123</v>
      </c>
      <c r="AU161" s="246" t="s">
        <v>86</v>
      </c>
      <c r="AY161" s="17" t="s">
        <v>121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84</v>
      </c>
      <c r="BK161" s="247">
        <f>ROUND(I161*H161,2)</f>
        <v>0</v>
      </c>
      <c r="BL161" s="17" t="s">
        <v>128</v>
      </c>
      <c r="BM161" s="246" t="s">
        <v>222</v>
      </c>
    </row>
    <row r="162" s="12" customFormat="1" ht="22.8" customHeight="1">
      <c r="A162" s="12"/>
      <c r="B162" s="219"/>
      <c r="C162" s="220"/>
      <c r="D162" s="221" t="s">
        <v>75</v>
      </c>
      <c r="E162" s="233" t="s">
        <v>162</v>
      </c>
      <c r="F162" s="233" t="s">
        <v>223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SUM(P163:P171)</f>
        <v>0</v>
      </c>
      <c r="Q162" s="227"/>
      <c r="R162" s="228">
        <f>SUM(R163:R171)</f>
        <v>37.729253459999995</v>
      </c>
      <c r="S162" s="227"/>
      <c r="T162" s="229">
        <f>SUM(T163:T171)</f>
        <v>1.8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121</v>
      </c>
      <c r="BK162" s="232">
        <f>SUM(BK163:BK171)</f>
        <v>0</v>
      </c>
    </row>
    <row r="163" s="2" customFormat="1" ht="24" customHeight="1">
      <c r="A163" s="38"/>
      <c r="B163" s="39"/>
      <c r="C163" s="235" t="s">
        <v>7</v>
      </c>
      <c r="D163" s="235" t="s">
        <v>123</v>
      </c>
      <c r="E163" s="236" t="s">
        <v>224</v>
      </c>
      <c r="F163" s="237" t="s">
        <v>225</v>
      </c>
      <c r="G163" s="238" t="s">
        <v>226</v>
      </c>
      <c r="H163" s="239">
        <v>119.5</v>
      </c>
      <c r="I163" s="240"/>
      <c r="J163" s="241">
        <f>ROUND(I163*H163,2)</f>
        <v>0</v>
      </c>
      <c r="K163" s="237" t="s">
        <v>127</v>
      </c>
      <c r="L163" s="44"/>
      <c r="M163" s="242" t="s">
        <v>1</v>
      </c>
      <c r="N163" s="243" t="s">
        <v>41</v>
      </c>
      <c r="O163" s="91"/>
      <c r="P163" s="244">
        <f>O163*H163</f>
        <v>0</v>
      </c>
      <c r="Q163" s="244">
        <v>0.1295</v>
      </c>
      <c r="R163" s="244">
        <f>Q163*H163</f>
        <v>15.475250000000001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128</v>
      </c>
      <c r="AT163" s="246" t="s">
        <v>123</v>
      </c>
      <c r="AU163" s="246" t="s">
        <v>86</v>
      </c>
      <c r="AY163" s="17" t="s">
        <v>121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84</v>
      </c>
      <c r="BK163" s="247">
        <f>ROUND(I163*H163,2)</f>
        <v>0</v>
      </c>
      <c r="BL163" s="17" t="s">
        <v>128</v>
      </c>
      <c r="BM163" s="246" t="s">
        <v>227</v>
      </c>
    </row>
    <row r="164" s="13" customFormat="1">
      <c r="A164" s="13"/>
      <c r="B164" s="248"/>
      <c r="C164" s="249"/>
      <c r="D164" s="250" t="s">
        <v>130</v>
      </c>
      <c r="E164" s="251" t="s">
        <v>1</v>
      </c>
      <c r="F164" s="252" t="s">
        <v>228</v>
      </c>
      <c r="G164" s="249"/>
      <c r="H164" s="253">
        <v>119.5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130</v>
      </c>
      <c r="AU164" s="259" t="s">
        <v>86</v>
      </c>
      <c r="AV164" s="13" t="s">
        <v>86</v>
      </c>
      <c r="AW164" s="13" t="s">
        <v>33</v>
      </c>
      <c r="AX164" s="13" t="s">
        <v>84</v>
      </c>
      <c r="AY164" s="259" t="s">
        <v>121</v>
      </c>
    </row>
    <row r="165" s="2" customFormat="1" ht="16.5" customHeight="1">
      <c r="A165" s="38"/>
      <c r="B165" s="39"/>
      <c r="C165" s="270" t="s">
        <v>229</v>
      </c>
      <c r="D165" s="270" t="s">
        <v>173</v>
      </c>
      <c r="E165" s="271" t="s">
        <v>230</v>
      </c>
      <c r="F165" s="272" t="s">
        <v>231</v>
      </c>
      <c r="G165" s="273" t="s">
        <v>226</v>
      </c>
      <c r="H165" s="274">
        <v>120</v>
      </c>
      <c r="I165" s="275"/>
      <c r="J165" s="276">
        <f>ROUND(I165*H165,2)</f>
        <v>0</v>
      </c>
      <c r="K165" s="272" t="s">
        <v>127</v>
      </c>
      <c r="L165" s="277"/>
      <c r="M165" s="278" t="s">
        <v>1</v>
      </c>
      <c r="N165" s="279" t="s">
        <v>41</v>
      </c>
      <c r="O165" s="91"/>
      <c r="P165" s="244">
        <f>O165*H165</f>
        <v>0</v>
      </c>
      <c r="Q165" s="244">
        <v>0.044999999999999998</v>
      </c>
      <c r="R165" s="244">
        <f>Q165*H165</f>
        <v>5.3999999999999995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156</v>
      </c>
      <c r="AT165" s="246" t="s">
        <v>173</v>
      </c>
      <c r="AU165" s="246" t="s">
        <v>86</v>
      </c>
      <c r="AY165" s="17" t="s">
        <v>121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84</v>
      </c>
      <c r="BK165" s="247">
        <f>ROUND(I165*H165,2)</f>
        <v>0</v>
      </c>
      <c r="BL165" s="17" t="s">
        <v>128</v>
      </c>
      <c r="BM165" s="246" t="s">
        <v>232</v>
      </c>
    </row>
    <row r="166" s="2" customFormat="1" ht="24" customHeight="1">
      <c r="A166" s="38"/>
      <c r="B166" s="39"/>
      <c r="C166" s="235" t="s">
        <v>233</v>
      </c>
      <c r="D166" s="235" t="s">
        <v>123</v>
      </c>
      <c r="E166" s="236" t="s">
        <v>234</v>
      </c>
      <c r="F166" s="237" t="s">
        <v>235</v>
      </c>
      <c r="G166" s="238" t="s">
        <v>126</v>
      </c>
      <c r="H166" s="239">
        <v>7.4690000000000003</v>
      </c>
      <c r="I166" s="240"/>
      <c r="J166" s="241">
        <f>ROUND(I166*H166,2)</f>
        <v>0</v>
      </c>
      <c r="K166" s="237" t="s">
        <v>127</v>
      </c>
      <c r="L166" s="44"/>
      <c r="M166" s="242" t="s">
        <v>1</v>
      </c>
      <c r="N166" s="243" t="s">
        <v>41</v>
      </c>
      <c r="O166" s="91"/>
      <c r="P166" s="244">
        <f>O166*H166</f>
        <v>0</v>
      </c>
      <c r="Q166" s="244">
        <v>2.2563399999999998</v>
      </c>
      <c r="R166" s="244">
        <f>Q166*H166</f>
        <v>16.852603459999997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128</v>
      </c>
      <c r="AT166" s="246" t="s">
        <v>123</v>
      </c>
      <c r="AU166" s="246" t="s">
        <v>86</v>
      </c>
      <c r="AY166" s="17" t="s">
        <v>121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84</v>
      </c>
      <c r="BK166" s="247">
        <f>ROUND(I166*H166,2)</f>
        <v>0</v>
      </c>
      <c r="BL166" s="17" t="s">
        <v>128</v>
      </c>
      <c r="BM166" s="246" t="s">
        <v>236</v>
      </c>
    </row>
    <row r="167" s="13" customFormat="1">
      <c r="A167" s="13"/>
      <c r="B167" s="248"/>
      <c r="C167" s="249"/>
      <c r="D167" s="250" t="s">
        <v>130</v>
      </c>
      <c r="E167" s="251" t="s">
        <v>1</v>
      </c>
      <c r="F167" s="252" t="s">
        <v>237</v>
      </c>
      <c r="G167" s="249"/>
      <c r="H167" s="253">
        <v>7.4690000000000003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130</v>
      </c>
      <c r="AU167" s="259" t="s">
        <v>86</v>
      </c>
      <c r="AV167" s="13" t="s">
        <v>86</v>
      </c>
      <c r="AW167" s="13" t="s">
        <v>33</v>
      </c>
      <c r="AX167" s="13" t="s">
        <v>84</v>
      </c>
      <c r="AY167" s="259" t="s">
        <v>121</v>
      </c>
    </row>
    <row r="168" s="2" customFormat="1" ht="16.5" customHeight="1">
      <c r="A168" s="38"/>
      <c r="B168" s="39"/>
      <c r="C168" s="235" t="s">
        <v>238</v>
      </c>
      <c r="D168" s="235" t="s">
        <v>123</v>
      </c>
      <c r="E168" s="236" t="s">
        <v>239</v>
      </c>
      <c r="F168" s="237" t="s">
        <v>240</v>
      </c>
      <c r="G168" s="238" t="s">
        <v>226</v>
      </c>
      <c r="H168" s="239">
        <v>10</v>
      </c>
      <c r="I168" s="240"/>
      <c r="J168" s="241">
        <f>ROUND(I168*H168,2)</f>
        <v>0</v>
      </c>
      <c r="K168" s="237" t="s">
        <v>127</v>
      </c>
      <c r="L168" s="44"/>
      <c r="M168" s="242" t="s">
        <v>1</v>
      </c>
      <c r="N168" s="243" t="s">
        <v>41</v>
      </c>
      <c r="O168" s="91"/>
      <c r="P168" s="244">
        <f>O168*H168</f>
        <v>0</v>
      </c>
      <c r="Q168" s="244">
        <v>0.00013999999999999999</v>
      </c>
      <c r="R168" s="244">
        <f>Q168*H168</f>
        <v>0.0013999999999999998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128</v>
      </c>
      <c r="AT168" s="246" t="s">
        <v>123</v>
      </c>
      <c r="AU168" s="246" t="s">
        <v>86</v>
      </c>
      <c r="AY168" s="17" t="s">
        <v>121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84</v>
      </c>
      <c r="BK168" s="247">
        <f>ROUND(I168*H168,2)</f>
        <v>0</v>
      </c>
      <c r="BL168" s="17" t="s">
        <v>128</v>
      </c>
      <c r="BM168" s="246" t="s">
        <v>241</v>
      </c>
    </row>
    <row r="169" s="2" customFormat="1" ht="16.5" customHeight="1">
      <c r="A169" s="38"/>
      <c r="B169" s="39"/>
      <c r="C169" s="235" t="s">
        <v>242</v>
      </c>
      <c r="D169" s="235" t="s">
        <v>123</v>
      </c>
      <c r="E169" s="236" t="s">
        <v>243</v>
      </c>
      <c r="F169" s="237" t="s">
        <v>244</v>
      </c>
      <c r="G169" s="238" t="s">
        <v>126</v>
      </c>
      <c r="H169" s="239">
        <v>0.90000000000000002</v>
      </c>
      <c r="I169" s="240"/>
      <c r="J169" s="241">
        <f>ROUND(I169*H169,2)</f>
        <v>0</v>
      </c>
      <c r="K169" s="237" t="s">
        <v>127</v>
      </c>
      <c r="L169" s="44"/>
      <c r="M169" s="242" t="s">
        <v>1</v>
      </c>
      <c r="N169" s="243" t="s">
        <v>41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2</v>
      </c>
      <c r="T169" s="245">
        <f>S169*H169</f>
        <v>1.8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128</v>
      </c>
      <c r="AT169" s="246" t="s">
        <v>123</v>
      </c>
      <c r="AU169" s="246" t="s">
        <v>86</v>
      </c>
      <c r="AY169" s="17" t="s">
        <v>121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84</v>
      </c>
      <c r="BK169" s="247">
        <f>ROUND(I169*H169,2)</f>
        <v>0</v>
      </c>
      <c r="BL169" s="17" t="s">
        <v>128</v>
      </c>
      <c r="BM169" s="246" t="s">
        <v>245</v>
      </c>
    </row>
    <row r="170" s="14" customFormat="1">
      <c r="A170" s="14"/>
      <c r="B170" s="260"/>
      <c r="C170" s="261"/>
      <c r="D170" s="250" t="s">
        <v>130</v>
      </c>
      <c r="E170" s="262" t="s">
        <v>1</v>
      </c>
      <c r="F170" s="263" t="s">
        <v>246</v>
      </c>
      <c r="G170" s="261"/>
      <c r="H170" s="262" t="s">
        <v>1</v>
      </c>
      <c r="I170" s="264"/>
      <c r="J170" s="261"/>
      <c r="K170" s="261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130</v>
      </c>
      <c r="AU170" s="269" t="s">
        <v>86</v>
      </c>
      <c r="AV170" s="14" t="s">
        <v>84</v>
      </c>
      <c r="AW170" s="14" t="s">
        <v>33</v>
      </c>
      <c r="AX170" s="14" t="s">
        <v>76</v>
      </c>
      <c r="AY170" s="269" t="s">
        <v>121</v>
      </c>
    </row>
    <row r="171" s="13" customFormat="1">
      <c r="A171" s="13"/>
      <c r="B171" s="248"/>
      <c r="C171" s="249"/>
      <c r="D171" s="250" t="s">
        <v>130</v>
      </c>
      <c r="E171" s="251" t="s">
        <v>1</v>
      </c>
      <c r="F171" s="252" t="s">
        <v>247</v>
      </c>
      <c r="G171" s="249"/>
      <c r="H171" s="253">
        <v>0.90000000000000002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130</v>
      </c>
      <c r="AU171" s="259" t="s">
        <v>86</v>
      </c>
      <c r="AV171" s="13" t="s">
        <v>86</v>
      </c>
      <c r="AW171" s="13" t="s">
        <v>33</v>
      </c>
      <c r="AX171" s="13" t="s">
        <v>84</v>
      </c>
      <c r="AY171" s="259" t="s">
        <v>121</v>
      </c>
    </row>
    <row r="172" s="12" customFormat="1" ht="22.8" customHeight="1">
      <c r="A172" s="12"/>
      <c r="B172" s="219"/>
      <c r="C172" s="220"/>
      <c r="D172" s="221" t="s">
        <v>75</v>
      </c>
      <c r="E172" s="233" t="s">
        <v>248</v>
      </c>
      <c r="F172" s="233" t="s">
        <v>249</v>
      </c>
      <c r="G172" s="220"/>
      <c r="H172" s="220"/>
      <c r="I172" s="223"/>
      <c r="J172" s="234">
        <f>BK172</f>
        <v>0</v>
      </c>
      <c r="K172" s="220"/>
      <c r="L172" s="225"/>
      <c r="M172" s="226"/>
      <c r="N172" s="227"/>
      <c r="O172" s="227"/>
      <c r="P172" s="228">
        <f>SUM(P173:P176)</f>
        <v>0</v>
      </c>
      <c r="Q172" s="227"/>
      <c r="R172" s="228">
        <f>SUM(R173:R176)</f>
        <v>0</v>
      </c>
      <c r="S172" s="227"/>
      <c r="T172" s="229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0" t="s">
        <v>84</v>
      </c>
      <c r="AT172" s="231" t="s">
        <v>75</v>
      </c>
      <c r="AU172" s="231" t="s">
        <v>84</v>
      </c>
      <c r="AY172" s="230" t="s">
        <v>121</v>
      </c>
      <c r="BK172" s="232">
        <f>SUM(BK173:BK176)</f>
        <v>0</v>
      </c>
    </row>
    <row r="173" s="2" customFormat="1" ht="16.5" customHeight="1">
      <c r="A173" s="38"/>
      <c r="B173" s="39"/>
      <c r="C173" s="235" t="s">
        <v>250</v>
      </c>
      <c r="D173" s="235" t="s">
        <v>123</v>
      </c>
      <c r="E173" s="236" t="s">
        <v>251</v>
      </c>
      <c r="F173" s="237" t="s">
        <v>252</v>
      </c>
      <c r="G173" s="238" t="s">
        <v>159</v>
      </c>
      <c r="H173" s="239">
        <v>1.8</v>
      </c>
      <c r="I173" s="240"/>
      <c r="J173" s="241">
        <f>ROUND(I173*H173,2)</f>
        <v>0</v>
      </c>
      <c r="K173" s="237" t="s">
        <v>127</v>
      </c>
      <c r="L173" s="44"/>
      <c r="M173" s="242" t="s">
        <v>1</v>
      </c>
      <c r="N173" s="243" t="s">
        <v>41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128</v>
      </c>
      <c r="AT173" s="246" t="s">
        <v>123</v>
      </c>
      <c r="AU173" s="246" t="s">
        <v>86</v>
      </c>
      <c r="AY173" s="17" t="s">
        <v>121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84</v>
      </c>
      <c r="BK173" s="247">
        <f>ROUND(I173*H173,2)</f>
        <v>0</v>
      </c>
      <c r="BL173" s="17" t="s">
        <v>128</v>
      </c>
      <c r="BM173" s="246" t="s">
        <v>253</v>
      </c>
    </row>
    <row r="174" s="2" customFormat="1" ht="24" customHeight="1">
      <c r="A174" s="38"/>
      <c r="B174" s="39"/>
      <c r="C174" s="235" t="s">
        <v>254</v>
      </c>
      <c r="D174" s="235" t="s">
        <v>123</v>
      </c>
      <c r="E174" s="236" t="s">
        <v>255</v>
      </c>
      <c r="F174" s="237" t="s">
        <v>256</v>
      </c>
      <c r="G174" s="238" t="s">
        <v>159</v>
      </c>
      <c r="H174" s="239">
        <v>1.8</v>
      </c>
      <c r="I174" s="240"/>
      <c r="J174" s="241">
        <f>ROUND(I174*H174,2)</f>
        <v>0</v>
      </c>
      <c r="K174" s="237" t="s">
        <v>127</v>
      </c>
      <c r="L174" s="44"/>
      <c r="M174" s="242" t="s">
        <v>1</v>
      </c>
      <c r="N174" s="243" t="s">
        <v>41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128</v>
      </c>
      <c r="AT174" s="246" t="s">
        <v>123</v>
      </c>
      <c r="AU174" s="246" t="s">
        <v>86</v>
      </c>
      <c r="AY174" s="17" t="s">
        <v>121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84</v>
      </c>
      <c r="BK174" s="247">
        <f>ROUND(I174*H174,2)</f>
        <v>0</v>
      </c>
      <c r="BL174" s="17" t="s">
        <v>128</v>
      </c>
      <c r="BM174" s="246" t="s">
        <v>257</v>
      </c>
    </row>
    <row r="175" s="2" customFormat="1" ht="24" customHeight="1">
      <c r="A175" s="38"/>
      <c r="B175" s="39"/>
      <c r="C175" s="235" t="s">
        <v>258</v>
      </c>
      <c r="D175" s="235" t="s">
        <v>123</v>
      </c>
      <c r="E175" s="236" t="s">
        <v>259</v>
      </c>
      <c r="F175" s="237" t="s">
        <v>260</v>
      </c>
      <c r="G175" s="238" t="s">
        <v>159</v>
      </c>
      <c r="H175" s="239">
        <v>1.8</v>
      </c>
      <c r="I175" s="240"/>
      <c r="J175" s="241">
        <f>ROUND(I175*H175,2)</f>
        <v>0</v>
      </c>
      <c r="K175" s="237" t="s">
        <v>127</v>
      </c>
      <c r="L175" s="44"/>
      <c r="M175" s="242" t="s">
        <v>1</v>
      </c>
      <c r="N175" s="243" t="s">
        <v>41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128</v>
      </c>
      <c r="AT175" s="246" t="s">
        <v>123</v>
      </c>
      <c r="AU175" s="246" t="s">
        <v>86</v>
      </c>
      <c r="AY175" s="17" t="s">
        <v>121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128</v>
      </c>
      <c r="BM175" s="246" t="s">
        <v>261</v>
      </c>
    </row>
    <row r="176" s="2" customFormat="1" ht="24" customHeight="1">
      <c r="A176" s="38"/>
      <c r="B176" s="39"/>
      <c r="C176" s="235" t="s">
        <v>262</v>
      </c>
      <c r="D176" s="235" t="s">
        <v>123</v>
      </c>
      <c r="E176" s="236" t="s">
        <v>263</v>
      </c>
      <c r="F176" s="237" t="s">
        <v>264</v>
      </c>
      <c r="G176" s="238" t="s">
        <v>159</v>
      </c>
      <c r="H176" s="239">
        <v>0.73799999999999999</v>
      </c>
      <c r="I176" s="240"/>
      <c r="J176" s="241">
        <f>ROUND(I176*H176,2)</f>
        <v>0</v>
      </c>
      <c r="K176" s="237" t="s">
        <v>127</v>
      </c>
      <c r="L176" s="44"/>
      <c r="M176" s="242" t="s">
        <v>1</v>
      </c>
      <c r="N176" s="243" t="s">
        <v>41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128</v>
      </c>
      <c r="AT176" s="246" t="s">
        <v>123</v>
      </c>
      <c r="AU176" s="246" t="s">
        <v>86</v>
      </c>
      <c r="AY176" s="17" t="s">
        <v>121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84</v>
      </c>
      <c r="BK176" s="247">
        <f>ROUND(I176*H176,2)</f>
        <v>0</v>
      </c>
      <c r="BL176" s="17" t="s">
        <v>128</v>
      </c>
      <c r="BM176" s="246" t="s">
        <v>265</v>
      </c>
    </row>
    <row r="177" s="12" customFormat="1" ht="22.8" customHeight="1">
      <c r="A177" s="12"/>
      <c r="B177" s="219"/>
      <c r="C177" s="220"/>
      <c r="D177" s="221" t="s">
        <v>75</v>
      </c>
      <c r="E177" s="233" t="s">
        <v>266</v>
      </c>
      <c r="F177" s="233" t="s">
        <v>267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P178</f>
        <v>0</v>
      </c>
      <c r="Q177" s="227"/>
      <c r="R177" s="228">
        <f>R178</f>
        <v>0</v>
      </c>
      <c r="S177" s="227"/>
      <c r="T177" s="22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0" t="s">
        <v>84</v>
      </c>
      <c r="AT177" s="231" t="s">
        <v>75</v>
      </c>
      <c r="AU177" s="231" t="s">
        <v>84</v>
      </c>
      <c r="AY177" s="230" t="s">
        <v>121</v>
      </c>
      <c r="BK177" s="232">
        <f>BK178</f>
        <v>0</v>
      </c>
    </row>
    <row r="178" s="2" customFormat="1" ht="24" customHeight="1">
      <c r="A178" s="38"/>
      <c r="B178" s="39"/>
      <c r="C178" s="235" t="s">
        <v>268</v>
      </c>
      <c r="D178" s="235" t="s">
        <v>123</v>
      </c>
      <c r="E178" s="236" t="s">
        <v>269</v>
      </c>
      <c r="F178" s="237" t="s">
        <v>270</v>
      </c>
      <c r="G178" s="238" t="s">
        <v>159</v>
      </c>
      <c r="H178" s="239">
        <v>86.518000000000001</v>
      </c>
      <c r="I178" s="240"/>
      <c r="J178" s="241">
        <f>ROUND(I178*H178,2)</f>
        <v>0</v>
      </c>
      <c r="K178" s="237" t="s">
        <v>127</v>
      </c>
      <c r="L178" s="44"/>
      <c r="M178" s="280" t="s">
        <v>1</v>
      </c>
      <c r="N178" s="281" t="s">
        <v>41</v>
      </c>
      <c r="O178" s="282"/>
      <c r="P178" s="283">
        <f>O178*H178</f>
        <v>0</v>
      </c>
      <c r="Q178" s="283">
        <v>0</v>
      </c>
      <c r="R178" s="283">
        <f>Q178*H178</f>
        <v>0</v>
      </c>
      <c r="S178" s="283">
        <v>0</v>
      </c>
      <c r="T178" s="28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128</v>
      </c>
      <c r="AT178" s="246" t="s">
        <v>123</v>
      </c>
      <c r="AU178" s="246" t="s">
        <v>86</v>
      </c>
      <c r="AY178" s="17" t="s">
        <v>121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84</v>
      </c>
      <c r="BK178" s="247">
        <f>ROUND(I178*H178,2)</f>
        <v>0</v>
      </c>
      <c r="BL178" s="17" t="s">
        <v>128</v>
      </c>
      <c r="BM178" s="246" t="s">
        <v>271</v>
      </c>
    </row>
    <row r="179" s="2" customFormat="1" ht="6.96" customHeight="1">
      <c r="A179" s="38"/>
      <c r="B179" s="66"/>
      <c r="C179" s="67"/>
      <c r="D179" s="67"/>
      <c r="E179" s="67"/>
      <c r="F179" s="67"/>
      <c r="G179" s="67"/>
      <c r="H179" s="67"/>
      <c r="I179" s="183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sheet="1" autoFilter="0" formatColumns="0" formatRows="0" objects="1" scenarios="1" spinCount="100000" saltValue="5Ok05ILraX9cZUWS0uSqfNiv1DIT3YjlpAellwOqVIooP3tQnrQuPVI/E59FJVf7TO7uw8BT8trs6lKY8F1I/w==" hashValue="KpfrZzBlowMPsmxLN/iv+GHQ971kZynT3lH0oRuUTAQ39FZEd42J2+6khk0dZMd/bTgMpSXZZrG6uNbxfEag8g==" algorithmName="SHA-512" password="CC35"/>
  <autoFilter ref="C122:K17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="1" customFormat="1" ht="24.96" customHeight="1">
      <c r="B4" s="20"/>
      <c r="D4" s="140" t="s">
        <v>90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Hřiště na Streetball, tenisová stěna a přístupový chodník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272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32</v>
      </c>
      <c r="G12" s="38"/>
      <c r="H12" s="38"/>
      <c r="I12" s="147" t="s">
        <v>22</v>
      </c>
      <c r="J12" s="148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00254959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Sadov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28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ROUND((SUM(BE130:BE268)),  2)</f>
        <v>0</v>
      </c>
      <c r="G33" s="38"/>
      <c r="H33" s="38"/>
      <c r="I33" s="162">
        <v>0.20999999999999999</v>
      </c>
      <c r="J33" s="161">
        <f>ROUND(((SUM(BE130:BE268))*I33),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42</v>
      </c>
      <c r="F34" s="161">
        <f>ROUND((SUM(BF130:BF268)),  2)</f>
        <v>0</v>
      </c>
      <c r="G34" s="38"/>
      <c r="H34" s="38"/>
      <c r="I34" s="162">
        <v>0.14999999999999999</v>
      </c>
      <c r="J34" s="161">
        <f>ROUND(((SUM(BF130:BF268))*I34),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43</v>
      </c>
      <c r="F35" s="161">
        <f>ROUND((SUM(BG130:BG268)),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44</v>
      </c>
      <c r="F36" s="161">
        <f>ROUND((SUM(BH130:BH268)),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61">
        <f>ROUND((SUM(BI130:BI268)),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Hřiště na Streetball, tenisová stěna a přístupový chodník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 xml:space="preserve">SO 02 - Úprava povrchů hřiště  a oplocení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Sadov</v>
      </c>
      <c r="G91" s="40"/>
      <c r="H91" s="40"/>
      <c r="I91" s="147" t="s">
        <v>31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99</v>
      </c>
      <c r="E97" s="196"/>
      <c r="F97" s="196"/>
      <c r="G97" s="196"/>
      <c r="H97" s="196"/>
      <c r="I97" s="197"/>
      <c r="J97" s="198">
        <f>J131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100</v>
      </c>
      <c r="E98" s="203"/>
      <c r="F98" s="203"/>
      <c r="G98" s="203"/>
      <c r="H98" s="203"/>
      <c r="I98" s="204"/>
      <c r="J98" s="205">
        <f>J132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273</v>
      </c>
      <c r="E99" s="203"/>
      <c r="F99" s="203"/>
      <c r="G99" s="203"/>
      <c r="H99" s="203"/>
      <c r="I99" s="204"/>
      <c r="J99" s="205">
        <f>J156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274</v>
      </c>
      <c r="E100" s="203"/>
      <c r="F100" s="203"/>
      <c r="G100" s="203"/>
      <c r="H100" s="203"/>
      <c r="I100" s="204"/>
      <c r="J100" s="205">
        <f>J180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102</v>
      </c>
      <c r="E101" s="203"/>
      <c r="F101" s="203"/>
      <c r="G101" s="203"/>
      <c r="H101" s="203"/>
      <c r="I101" s="204"/>
      <c r="J101" s="205">
        <f>J212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275</v>
      </c>
      <c r="E102" s="203"/>
      <c r="F102" s="203"/>
      <c r="G102" s="203"/>
      <c r="H102" s="203"/>
      <c r="I102" s="204"/>
      <c r="J102" s="205">
        <f>J219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103</v>
      </c>
      <c r="E103" s="203"/>
      <c r="F103" s="203"/>
      <c r="G103" s="203"/>
      <c r="H103" s="203"/>
      <c r="I103" s="204"/>
      <c r="J103" s="205">
        <f>J224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104</v>
      </c>
      <c r="E104" s="203"/>
      <c r="F104" s="203"/>
      <c r="G104" s="203"/>
      <c r="H104" s="203"/>
      <c r="I104" s="204"/>
      <c r="J104" s="205">
        <f>J237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0"/>
      <c r="C105" s="201"/>
      <c r="D105" s="202" t="s">
        <v>105</v>
      </c>
      <c r="E105" s="203"/>
      <c r="F105" s="203"/>
      <c r="G105" s="203"/>
      <c r="H105" s="203"/>
      <c r="I105" s="204"/>
      <c r="J105" s="205">
        <f>J242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3"/>
      <c r="C106" s="194"/>
      <c r="D106" s="195" t="s">
        <v>276</v>
      </c>
      <c r="E106" s="196"/>
      <c r="F106" s="196"/>
      <c r="G106" s="196"/>
      <c r="H106" s="196"/>
      <c r="I106" s="197"/>
      <c r="J106" s="198">
        <f>J245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0"/>
      <c r="C107" s="201"/>
      <c r="D107" s="202" t="s">
        <v>277</v>
      </c>
      <c r="E107" s="203"/>
      <c r="F107" s="203"/>
      <c r="G107" s="203"/>
      <c r="H107" s="203"/>
      <c r="I107" s="204"/>
      <c r="J107" s="205">
        <f>J246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0"/>
      <c r="C108" s="201"/>
      <c r="D108" s="202" t="s">
        <v>278</v>
      </c>
      <c r="E108" s="203"/>
      <c r="F108" s="203"/>
      <c r="G108" s="203"/>
      <c r="H108" s="203"/>
      <c r="I108" s="204"/>
      <c r="J108" s="205">
        <f>J249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3"/>
      <c r="C109" s="194"/>
      <c r="D109" s="195" t="s">
        <v>279</v>
      </c>
      <c r="E109" s="196"/>
      <c r="F109" s="196"/>
      <c r="G109" s="196"/>
      <c r="H109" s="196"/>
      <c r="I109" s="197"/>
      <c r="J109" s="198">
        <f>J266</f>
        <v>0</v>
      </c>
      <c r="K109" s="194"/>
      <c r="L109" s="19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200"/>
      <c r="C110" s="201"/>
      <c r="D110" s="202" t="s">
        <v>280</v>
      </c>
      <c r="E110" s="203"/>
      <c r="F110" s="203"/>
      <c r="G110" s="203"/>
      <c r="H110" s="203"/>
      <c r="I110" s="204"/>
      <c r="J110" s="205">
        <f>J267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183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186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106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87" t="str">
        <f>E7</f>
        <v>Hřiště na Streetball, tenisová stěna a přístupový chodník</v>
      </c>
      <c r="F120" s="32"/>
      <c r="G120" s="32"/>
      <c r="H120" s="32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91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 xml:space="preserve">SO 02 - Úprava povrchů hřiště  a oplocení</v>
      </c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147" t="s">
        <v>22</v>
      </c>
      <c r="J124" s="79" t="str">
        <f>IF(J12="","",J12)</f>
        <v>25. 2. 2020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Sadov</v>
      </c>
      <c r="G126" s="40"/>
      <c r="H126" s="40"/>
      <c r="I126" s="147" t="s">
        <v>31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147" t="s">
        <v>34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207"/>
      <c r="B129" s="208"/>
      <c r="C129" s="209" t="s">
        <v>107</v>
      </c>
      <c r="D129" s="210" t="s">
        <v>61</v>
      </c>
      <c r="E129" s="210" t="s">
        <v>57</v>
      </c>
      <c r="F129" s="210" t="s">
        <v>58</v>
      </c>
      <c r="G129" s="210" t="s">
        <v>108</v>
      </c>
      <c r="H129" s="210" t="s">
        <v>109</v>
      </c>
      <c r="I129" s="211" t="s">
        <v>110</v>
      </c>
      <c r="J129" s="210" t="s">
        <v>96</v>
      </c>
      <c r="K129" s="212" t="s">
        <v>111</v>
      </c>
      <c r="L129" s="213"/>
      <c r="M129" s="100" t="s">
        <v>1</v>
      </c>
      <c r="N129" s="101" t="s">
        <v>40</v>
      </c>
      <c r="O129" s="101" t="s">
        <v>112</v>
      </c>
      <c r="P129" s="101" t="s">
        <v>113</v>
      </c>
      <c r="Q129" s="101" t="s">
        <v>114</v>
      </c>
      <c r="R129" s="101" t="s">
        <v>115</v>
      </c>
      <c r="S129" s="101" t="s">
        <v>116</v>
      </c>
      <c r="T129" s="102" t="s">
        <v>117</v>
      </c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</row>
    <row r="130" s="2" customFormat="1" ht="22.8" customHeight="1">
      <c r="A130" s="38"/>
      <c r="B130" s="39"/>
      <c r="C130" s="107" t="s">
        <v>118</v>
      </c>
      <c r="D130" s="40"/>
      <c r="E130" s="40"/>
      <c r="F130" s="40"/>
      <c r="G130" s="40"/>
      <c r="H130" s="40"/>
      <c r="I130" s="144"/>
      <c r="J130" s="214">
        <f>BK130</f>
        <v>0</v>
      </c>
      <c r="K130" s="40"/>
      <c r="L130" s="44"/>
      <c r="M130" s="103"/>
      <c r="N130" s="215"/>
      <c r="O130" s="104"/>
      <c r="P130" s="216">
        <f>P131+P245+P266</f>
        <v>0</v>
      </c>
      <c r="Q130" s="104"/>
      <c r="R130" s="216">
        <f>R131+R245+R266</f>
        <v>61.080818939999993</v>
      </c>
      <c r="S130" s="104"/>
      <c r="T130" s="217">
        <f>T131+T245+T266</f>
        <v>0.73760000000000003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98</v>
      </c>
      <c r="BK130" s="218">
        <f>BK131+BK245+BK266</f>
        <v>0</v>
      </c>
    </row>
    <row r="131" s="12" customFormat="1" ht="25.92" customHeight="1">
      <c r="A131" s="12"/>
      <c r="B131" s="219"/>
      <c r="C131" s="220"/>
      <c r="D131" s="221" t="s">
        <v>75</v>
      </c>
      <c r="E131" s="222" t="s">
        <v>119</v>
      </c>
      <c r="F131" s="222" t="s">
        <v>120</v>
      </c>
      <c r="G131" s="220"/>
      <c r="H131" s="220"/>
      <c r="I131" s="223"/>
      <c r="J131" s="224">
        <f>BK131</f>
        <v>0</v>
      </c>
      <c r="K131" s="220"/>
      <c r="L131" s="225"/>
      <c r="M131" s="226"/>
      <c r="N131" s="227"/>
      <c r="O131" s="227"/>
      <c r="P131" s="228">
        <f>P132+P156+P180+P212+P219+P224+P237+P242</f>
        <v>0</v>
      </c>
      <c r="Q131" s="227"/>
      <c r="R131" s="228">
        <f>R132+R156+R180+R212+R219+R224+R237+R242</f>
        <v>60.994485389999994</v>
      </c>
      <c r="S131" s="227"/>
      <c r="T131" s="229">
        <f>T132+T156+T180+T212+T219+T224+T237+T242</f>
        <v>0.73760000000000003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84</v>
      </c>
      <c r="AT131" s="231" t="s">
        <v>75</v>
      </c>
      <c r="AU131" s="231" t="s">
        <v>76</v>
      </c>
      <c r="AY131" s="230" t="s">
        <v>121</v>
      </c>
      <c r="BK131" s="232">
        <f>BK132+BK156+BK180+BK212+BK219+BK224+BK237+BK242</f>
        <v>0</v>
      </c>
    </row>
    <row r="132" s="12" customFormat="1" ht="22.8" customHeight="1">
      <c r="A132" s="12"/>
      <c r="B132" s="219"/>
      <c r="C132" s="220"/>
      <c r="D132" s="221" t="s">
        <v>75</v>
      </c>
      <c r="E132" s="233" t="s">
        <v>84</v>
      </c>
      <c r="F132" s="233" t="s">
        <v>122</v>
      </c>
      <c r="G132" s="220"/>
      <c r="H132" s="220"/>
      <c r="I132" s="223"/>
      <c r="J132" s="234">
        <f>BK132</f>
        <v>0</v>
      </c>
      <c r="K132" s="220"/>
      <c r="L132" s="225"/>
      <c r="M132" s="226"/>
      <c r="N132" s="227"/>
      <c r="O132" s="227"/>
      <c r="P132" s="228">
        <f>SUM(P133:P155)</f>
        <v>0</v>
      </c>
      <c r="Q132" s="227"/>
      <c r="R132" s="228">
        <f>SUM(R133:R155)</f>
        <v>0.0090000000000000011</v>
      </c>
      <c r="S132" s="227"/>
      <c r="T132" s="229">
        <f>SUM(T133:T155)</f>
        <v>0.44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84</v>
      </c>
      <c r="AT132" s="231" t="s">
        <v>75</v>
      </c>
      <c r="AU132" s="231" t="s">
        <v>84</v>
      </c>
      <c r="AY132" s="230" t="s">
        <v>121</v>
      </c>
      <c r="BK132" s="232">
        <f>SUM(BK133:BK155)</f>
        <v>0</v>
      </c>
    </row>
    <row r="133" s="2" customFormat="1" ht="16.5" customHeight="1">
      <c r="A133" s="38"/>
      <c r="B133" s="39"/>
      <c r="C133" s="235" t="s">
        <v>84</v>
      </c>
      <c r="D133" s="235" t="s">
        <v>123</v>
      </c>
      <c r="E133" s="236" t="s">
        <v>281</v>
      </c>
      <c r="F133" s="237" t="s">
        <v>282</v>
      </c>
      <c r="G133" s="238" t="s">
        <v>226</v>
      </c>
      <c r="H133" s="239">
        <v>11</v>
      </c>
      <c r="I133" s="240"/>
      <c r="J133" s="241">
        <f>ROUND(I133*H133,2)</f>
        <v>0</v>
      </c>
      <c r="K133" s="237" t="s">
        <v>127</v>
      </c>
      <c r="L133" s="44"/>
      <c r="M133" s="242" t="s">
        <v>1</v>
      </c>
      <c r="N133" s="243" t="s">
        <v>41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0.040000000000000001</v>
      </c>
      <c r="T133" s="245">
        <f>S133*H133</f>
        <v>0.44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128</v>
      </c>
      <c r="AT133" s="246" t="s">
        <v>123</v>
      </c>
      <c r="AU133" s="246" t="s">
        <v>86</v>
      </c>
      <c r="AY133" s="17" t="s">
        <v>121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84</v>
      </c>
      <c r="BK133" s="247">
        <f>ROUND(I133*H133,2)</f>
        <v>0</v>
      </c>
      <c r="BL133" s="17" t="s">
        <v>128</v>
      </c>
      <c r="BM133" s="246" t="s">
        <v>283</v>
      </c>
    </row>
    <row r="134" s="2" customFormat="1" ht="24" customHeight="1">
      <c r="A134" s="38"/>
      <c r="B134" s="39"/>
      <c r="C134" s="235" t="s">
        <v>86</v>
      </c>
      <c r="D134" s="235" t="s">
        <v>123</v>
      </c>
      <c r="E134" s="236" t="s">
        <v>132</v>
      </c>
      <c r="F134" s="237" t="s">
        <v>133</v>
      </c>
      <c r="G134" s="238" t="s">
        <v>126</v>
      </c>
      <c r="H134" s="239">
        <v>167.19999999999999</v>
      </c>
      <c r="I134" s="240"/>
      <c r="J134" s="241">
        <f>ROUND(I134*H134,2)</f>
        <v>0</v>
      </c>
      <c r="K134" s="237" t="s">
        <v>127</v>
      </c>
      <c r="L134" s="44"/>
      <c r="M134" s="242" t="s">
        <v>1</v>
      </c>
      <c r="N134" s="243" t="s">
        <v>41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128</v>
      </c>
      <c r="AT134" s="246" t="s">
        <v>123</v>
      </c>
      <c r="AU134" s="246" t="s">
        <v>86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84</v>
      </c>
      <c r="BK134" s="247">
        <f>ROUND(I134*H134,2)</f>
        <v>0</v>
      </c>
      <c r="BL134" s="17" t="s">
        <v>128</v>
      </c>
      <c r="BM134" s="246" t="s">
        <v>284</v>
      </c>
    </row>
    <row r="135" s="13" customFormat="1">
      <c r="A135" s="13"/>
      <c r="B135" s="248"/>
      <c r="C135" s="249"/>
      <c r="D135" s="250" t="s">
        <v>130</v>
      </c>
      <c r="E135" s="251" t="s">
        <v>1</v>
      </c>
      <c r="F135" s="252" t="s">
        <v>285</v>
      </c>
      <c r="G135" s="249"/>
      <c r="H135" s="253">
        <v>167.19999999999999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130</v>
      </c>
      <c r="AU135" s="259" t="s">
        <v>86</v>
      </c>
      <c r="AV135" s="13" t="s">
        <v>86</v>
      </c>
      <c r="AW135" s="13" t="s">
        <v>33</v>
      </c>
      <c r="AX135" s="13" t="s">
        <v>84</v>
      </c>
      <c r="AY135" s="259" t="s">
        <v>121</v>
      </c>
    </row>
    <row r="136" s="2" customFormat="1" ht="24" customHeight="1">
      <c r="A136" s="38"/>
      <c r="B136" s="39"/>
      <c r="C136" s="235" t="s">
        <v>137</v>
      </c>
      <c r="D136" s="235" t="s">
        <v>123</v>
      </c>
      <c r="E136" s="236" t="s">
        <v>138</v>
      </c>
      <c r="F136" s="237" t="s">
        <v>139</v>
      </c>
      <c r="G136" s="238" t="s">
        <v>126</v>
      </c>
      <c r="H136" s="239">
        <v>167.19999999999999</v>
      </c>
      <c r="I136" s="240"/>
      <c r="J136" s="241">
        <f>ROUND(I136*H136,2)</f>
        <v>0</v>
      </c>
      <c r="K136" s="237" t="s">
        <v>127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128</v>
      </c>
      <c r="AT136" s="246" t="s">
        <v>123</v>
      </c>
      <c r="AU136" s="246" t="s">
        <v>86</v>
      </c>
      <c r="AY136" s="17" t="s">
        <v>121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128</v>
      </c>
      <c r="BM136" s="246" t="s">
        <v>286</v>
      </c>
    </row>
    <row r="137" s="2" customFormat="1" ht="24" customHeight="1">
      <c r="A137" s="38"/>
      <c r="B137" s="39"/>
      <c r="C137" s="235" t="s">
        <v>128</v>
      </c>
      <c r="D137" s="235" t="s">
        <v>123</v>
      </c>
      <c r="E137" s="236" t="s">
        <v>287</v>
      </c>
      <c r="F137" s="237" t="s">
        <v>288</v>
      </c>
      <c r="G137" s="238" t="s">
        <v>126</v>
      </c>
      <c r="H137" s="239">
        <v>2.25</v>
      </c>
      <c r="I137" s="240"/>
      <c r="J137" s="241">
        <f>ROUND(I137*H137,2)</f>
        <v>0</v>
      </c>
      <c r="K137" s="237" t="s">
        <v>127</v>
      </c>
      <c r="L137" s="44"/>
      <c r="M137" s="242" t="s">
        <v>1</v>
      </c>
      <c r="N137" s="243" t="s">
        <v>41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128</v>
      </c>
      <c r="AT137" s="246" t="s">
        <v>123</v>
      </c>
      <c r="AU137" s="246" t="s">
        <v>86</v>
      </c>
      <c r="AY137" s="17" t="s">
        <v>121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84</v>
      </c>
      <c r="BK137" s="247">
        <f>ROUND(I137*H137,2)</f>
        <v>0</v>
      </c>
      <c r="BL137" s="17" t="s">
        <v>128</v>
      </c>
      <c r="BM137" s="246" t="s">
        <v>289</v>
      </c>
    </row>
    <row r="138" s="13" customFormat="1">
      <c r="A138" s="13"/>
      <c r="B138" s="248"/>
      <c r="C138" s="249"/>
      <c r="D138" s="250" t="s">
        <v>130</v>
      </c>
      <c r="E138" s="251" t="s">
        <v>1</v>
      </c>
      <c r="F138" s="252" t="s">
        <v>290</v>
      </c>
      <c r="G138" s="249"/>
      <c r="H138" s="253">
        <v>2.25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130</v>
      </c>
      <c r="AU138" s="259" t="s">
        <v>86</v>
      </c>
      <c r="AV138" s="13" t="s">
        <v>86</v>
      </c>
      <c r="AW138" s="13" t="s">
        <v>33</v>
      </c>
      <c r="AX138" s="13" t="s">
        <v>84</v>
      </c>
      <c r="AY138" s="259" t="s">
        <v>121</v>
      </c>
    </row>
    <row r="139" s="2" customFormat="1" ht="24" customHeight="1">
      <c r="A139" s="38"/>
      <c r="B139" s="39"/>
      <c r="C139" s="235" t="s">
        <v>144</v>
      </c>
      <c r="D139" s="235" t="s">
        <v>123</v>
      </c>
      <c r="E139" s="236" t="s">
        <v>291</v>
      </c>
      <c r="F139" s="237" t="s">
        <v>292</v>
      </c>
      <c r="G139" s="238" t="s">
        <v>126</v>
      </c>
      <c r="H139" s="239">
        <v>2.25</v>
      </c>
      <c r="I139" s="240"/>
      <c r="J139" s="241">
        <f>ROUND(I139*H139,2)</f>
        <v>0</v>
      </c>
      <c r="K139" s="237" t="s">
        <v>127</v>
      </c>
      <c r="L139" s="44"/>
      <c r="M139" s="242" t="s">
        <v>1</v>
      </c>
      <c r="N139" s="243" t="s">
        <v>41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128</v>
      </c>
      <c r="AT139" s="246" t="s">
        <v>123</v>
      </c>
      <c r="AU139" s="246" t="s">
        <v>86</v>
      </c>
      <c r="AY139" s="17" t="s">
        <v>121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84</v>
      </c>
      <c r="BK139" s="247">
        <f>ROUND(I139*H139,2)</f>
        <v>0</v>
      </c>
      <c r="BL139" s="17" t="s">
        <v>128</v>
      </c>
      <c r="BM139" s="246" t="s">
        <v>293</v>
      </c>
    </row>
    <row r="140" s="2" customFormat="1" ht="24" customHeight="1">
      <c r="A140" s="38"/>
      <c r="B140" s="39"/>
      <c r="C140" s="235" t="s">
        <v>148</v>
      </c>
      <c r="D140" s="235" t="s">
        <v>123</v>
      </c>
      <c r="E140" s="236" t="s">
        <v>294</v>
      </c>
      <c r="F140" s="237" t="s">
        <v>295</v>
      </c>
      <c r="G140" s="238" t="s">
        <v>126</v>
      </c>
      <c r="H140" s="239">
        <v>4.5</v>
      </c>
      <c r="I140" s="240"/>
      <c r="J140" s="241">
        <f>ROUND(I140*H140,2)</f>
        <v>0</v>
      </c>
      <c r="K140" s="237" t="s">
        <v>127</v>
      </c>
      <c r="L140" s="44"/>
      <c r="M140" s="242" t="s">
        <v>1</v>
      </c>
      <c r="N140" s="243" t="s">
        <v>41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128</v>
      </c>
      <c r="AT140" s="246" t="s">
        <v>123</v>
      </c>
      <c r="AU140" s="246" t="s">
        <v>86</v>
      </c>
      <c r="AY140" s="17" t="s">
        <v>121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84</v>
      </c>
      <c r="BK140" s="247">
        <f>ROUND(I140*H140,2)</f>
        <v>0</v>
      </c>
      <c r="BL140" s="17" t="s">
        <v>128</v>
      </c>
      <c r="BM140" s="246" t="s">
        <v>296</v>
      </c>
    </row>
    <row r="141" s="14" customFormat="1">
      <c r="A141" s="14"/>
      <c r="B141" s="260"/>
      <c r="C141" s="261"/>
      <c r="D141" s="250" t="s">
        <v>130</v>
      </c>
      <c r="E141" s="262" t="s">
        <v>1</v>
      </c>
      <c r="F141" s="263" t="s">
        <v>297</v>
      </c>
      <c r="G141" s="261"/>
      <c r="H141" s="262" t="s">
        <v>1</v>
      </c>
      <c r="I141" s="264"/>
      <c r="J141" s="261"/>
      <c r="K141" s="261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130</v>
      </c>
      <c r="AU141" s="269" t="s">
        <v>86</v>
      </c>
      <c r="AV141" s="14" t="s">
        <v>84</v>
      </c>
      <c r="AW141" s="14" t="s">
        <v>33</v>
      </c>
      <c r="AX141" s="14" t="s">
        <v>76</v>
      </c>
      <c r="AY141" s="269" t="s">
        <v>121</v>
      </c>
    </row>
    <row r="142" s="13" customFormat="1">
      <c r="A142" s="13"/>
      <c r="B142" s="248"/>
      <c r="C142" s="249"/>
      <c r="D142" s="250" t="s">
        <v>130</v>
      </c>
      <c r="E142" s="251" t="s">
        <v>1</v>
      </c>
      <c r="F142" s="252" t="s">
        <v>298</v>
      </c>
      <c r="G142" s="249"/>
      <c r="H142" s="253">
        <v>4.5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130</v>
      </c>
      <c r="AU142" s="259" t="s">
        <v>86</v>
      </c>
      <c r="AV142" s="13" t="s">
        <v>86</v>
      </c>
      <c r="AW142" s="13" t="s">
        <v>33</v>
      </c>
      <c r="AX142" s="13" t="s">
        <v>84</v>
      </c>
      <c r="AY142" s="259" t="s">
        <v>121</v>
      </c>
    </row>
    <row r="143" s="2" customFormat="1" ht="24" customHeight="1">
      <c r="A143" s="38"/>
      <c r="B143" s="39"/>
      <c r="C143" s="235" t="s">
        <v>152</v>
      </c>
      <c r="D143" s="235" t="s">
        <v>123</v>
      </c>
      <c r="E143" s="236" t="s">
        <v>299</v>
      </c>
      <c r="F143" s="237" t="s">
        <v>300</v>
      </c>
      <c r="G143" s="238" t="s">
        <v>126</v>
      </c>
      <c r="H143" s="239">
        <v>4.5</v>
      </c>
      <c r="I143" s="240"/>
      <c r="J143" s="241">
        <f>ROUND(I143*H143,2)</f>
        <v>0</v>
      </c>
      <c r="K143" s="237" t="s">
        <v>127</v>
      </c>
      <c r="L143" s="44"/>
      <c r="M143" s="242" t="s">
        <v>1</v>
      </c>
      <c r="N143" s="243" t="s">
        <v>41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128</v>
      </c>
      <c r="AT143" s="246" t="s">
        <v>123</v>
      </c>
      <c r="AU143" s="246" t="s">
        <v>86</v>
      </c>
      <c r="AY143" s="17" t="s">
        <v>121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84</v>
      </c>
      <c r="BK143" s="247">
        <f>ROUND(I143*H143,2)</f>
        <v>0</v>
      </c>
      <c r="BL143" s="17" t="s">
        <v>128</v>
      </c>
      <c r="BM143" s="246" t="s">
        <v>301</v>
      </c>
    </row>
    <row r="144" s="2" customFormat="1" ht="24" customHeight="1">
      <c r="A144" s="38"/>
      <c r="B144" s="39"/>
      <c r="C144" s="235" t="s">
        <v>156</v>
      </c>
      <c r="D144" s="235" t="s">
        <v>123</v>
      </c>
      <c r="E144" s="236" t="s">
        <v>141</v>
      </c>
      <c r="F144" s="237" t="s">
        <v>142</v>
      </c>
      <c r="G144" s="238" t="s">
        <v>126</v>
      </c>
      <c r="H144" s="239">
        <v>173.94999999999999</v>
      </c>
      <c r="I144" s="240"/>
      <c r="J144" s="241">
        <f>ROUND(I144*H144,2)</f>
        <v>0</v>
      </c>
      <c r="K144" s="237" t="s">
        <v>127</v>
      </c>
      <c r="L144" s="44"/>
      <c r="M144" s="242" t="s">
        <v>1</v>
      </c>
      <c r="N144" s="243" t="s">
        <v>41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128</v>
      </c>
      <c r="AT144" s="246" t="s">
        <v>123</v>
      </c>
      <c r="AU144" s="246" t="s">
        <v>86</v>
      </c>
      <c r="AY144" s="17" t="s">
        <v>121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84</v>
      </c>
      <c r="BK144" s="247">
        <f>ROUND(I144*H144,2)</f>
        <v>0</v>
      </c>
      <c r="BL144" s="17" t="s">
        <v>128</v>
      </c>
      <c r="BM144" s="246" t="s">
        <v>302</v>
      </c>
    </row>
    <row r="145" s="13" customFormat="1">
      <c r="A145" s="13"/>
      <c r="B145" s="248"/>
      <c r="C145" s="249"/>
      <c r="D145" s="250" t="s">
        <v>130</v>
      </c>
      <c r="E145" s="251" t="s">
        <v>1</v>
      </c>
      <c r="F145" s="252" t="s">
        <v>303</v>
      </c>
      <c r="G145" s="249"/>
      <c r="H145" s="253">
        <v>173.94999999999999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130</v>
      </c>
      <c r="AU145" s="259" t="s">
        <v>86</v>
      </c>
      <c r="AV145" s="13" t="s">
        <v>86</v>
      </c>
      <c r="AW145" s="13" t="s">
        <v>33</v>
      </c>
      <c r="AX145" s="13" t="s">
        <v>84</v>
      </c>
      <c r="AY145" s="259" t="s">
        <v>121</v>
      </c>
    </row>
    <row r="146" s="2" customFormat="1" ht="16.5" customHeight="1">
      <c r="A146" s="38"/>
      <c r="B146" s="39"/>
      <c r="C146" s="235" t="s">
        <v>162</v>
      </c>
      <c r="D146" s="235" t="s">
        <v>123</v>
      </c>
      <c r="E146" s="236" t="s">
        <v>145</v>
      </c>
      <c r="F146" s="237" t="s">
        <v>146</v>
      </c>
      <c r="G146" s="238" t="s">
        <v>126</v>
      </c>
      <c r="H146" s="239">
        <v>173.94999999999999</v>
      </c>
      <c r="I146" s="240"/>
      <c r="J146" s="241">
        <f>ROUND(I146*H146,2)</f>
        <v>0</v>
      </c>
      <c r="K146" s="237" t="s">
        <v>127</v>
      </c>
      <c r="L146" s="44"/>
      <c r="M146" s="242" t="s">
        <v>1</v>
      </c>
      <c r="N146" s="243" t="s">
        <v>41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128</v>
      </c>
      <c r="AT146" s="246" t="s">
        <v>123</v>
      </c>
      <c r="AU146" s="246" t="s">
        <v>86</v>
      </c>
      <c r="AY146" s="17" t="s">
        <v>121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128</v>
      </c>
      <c r="BM146" s="246" t="s">
        <v>304</v>
      </c>
    </row>
    <row r="147" s="2" customFormat="1" ht="16.5" customHeight="1">
      <c r="A147" s="38"/>
      <c r="B147" s="39"/>
      <c r="C147" s="235" t="s">
        <v>168</v>
      </c>
      <c r="D147" s="235" t="s">
        <v>123</v>
      </c>
      <c r="E147" s="236" t="s">
        <v>153</v>
      </c>
      <c r="F147" s="237" t="s">
        <v>154</v>
      </c>
      <c r="G147" s="238" t="s">
        <v>126</v>
      </c>
      <c r="H147" s="239">
        <v>173.94999999999999</v>
      </c>
      <c r="I147" s="240"/>
      <c r="J147" s="241">
        <f>ROUND(I147*H147,2)</f>
        <v>0</v>
      </c>
      <c r="K147" s="237" t="s">
        <v>127</v>
      </c>
      <c r="L147" s="44"/>
      <c r="M147" s="242" t="s">
        <v>1</v>
      </c>
      <c r="N147" s="243" t="s">
        <v>41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128</v>
      </c>
      <c r="AT147" s="246" t="s">
        <v>123</v>
      </c>
      <c r="AU147" s="246" t="s">
        <v>86</v>
      </c>
      <c r="AY147" s="17" t="s">
        <v>121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84</v>
      </c>
      <c r="BK147" s="247">
        <f>ROUND(I147*H147,2)</f>
        <v>0</v>
      </c>
      <c r="BL147" s="17" t="s">
        <v>128</v>
      </c>
      <c r="BM147" s="246" t="s">
        <v>305</v>
      </c>
    </row>
    <row r="148" s="2" customFormat="1" ht="24" customHeight="1">
      <c r="A148" s="38"/>
      <c r="B148" s="39"/>
      <c r="C148" s="235" t="s">
        <v>172</v>
      </c>
      <c r="D148" s="235" t="s">
        <v>123</v>
      </c>
      <c r="E148" s="236" t="s">
        <v>157</v>
      </c>
      <c r="F148" s="237" t="s">
        <v>158</v>
      </c>
      <c r="G148" s="238" t="s">
        <v>159</v>
      </c>
      <c r="H148" s="239">
        <v>313.11000000000001</v>
      </c>
      <c r="I148" s="240"/>
      <c r="J148" s="241">
        <f>ROUND(I148*H148,2)</f>
        <v>0</v>
      </c>
      <c r="K148" s="237" t="s">
        <v>127</v>
      </c>
      <c r="L148" s="44"/>
      <c r="M148" s="242" t="s">
        <v>1</v>
      </c>
      <c r="N148" s="243" t="s">
        <v>41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128</v>
      </c>
      <c r="AT148" s="246" t="s">
        <v>123</v>
      </c>
      <c r="AU148" s="246" t="s">
        <v>86</v>
      </c>
      <c r="AY148" s="17" t="s">
        <v>121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84</v>
      </c>
      <c r="BK148" s="247">
        <f>ROUND(I148*H148,2)</f>
        <v>0</v>
      </c>
      <c r="BL148" s="17" t="s">
        <v>128</v>
      </c>
      <c r="BM148" s="246" t="s">
        <v>306</v>
      </c>
    </row>
    <row r="149" s="13" customFormat="1">
      <c r="A149" s="13"/>
      <c r="B149" s="248"/>
      <c r="C149" s="249"/>
      <c r="D149" s="250" t="s">
        <v>130</v>
      </c>
      <c r="E149" s="251" t="s">
        <v>1</v>
      </c>
      <c r="F149" s="252" t="s">
        <v>307</v>
      </c>
      <c r="G149" s="249"/>
      <c r="H149" s="253">
        <v>313.11000000000001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130</v>
      </c>
      <c r="AU149" s="259" t="s">
        <v>86</v>
      </c>
      <c r="AV149" s="13" t="s">
        <v>86</v>
      </c>
      <c r="AW149" s="13" t="s">
        <v>33</v>
      </c>
      <c r="AX149" s="13" t="s">
        <v>84</v>
      </c>
      <c r="AY149" s="259" t="s">
        <v>121</v>
      </c>
    </row>
    <row r="150" s="2" customFormat="1" ht="24" customHeight="1">
      <c r="A150" s="38"/>
      <c r="B150" s="39"/>
      <c r="C150" s="235" t="s">
        <v>179</v>
      </c>
      <c r="D150" s="235" t="s">
        <v>123</v>
      </c>
      <c r="E150" s="236" t="s">
        <v>163</v>
      </c>
      <c r="F150" s="237" t="s">
        <v>164</v>
      </c>
      <c r="G150" s="238" t="s">
        <v>165</v>
      </c>
      <c r="H150" s="239">
        <v>90</v>
      </c>
      <c r="I150" s="240"/>
      <c r="J150" s="241">
        <f>ROUND(I150*H150,2)</f>
        <v>0</v>
      </c>
      <c r="K150" s="237" t="s">
        <v>127</v>
      </c>
      <c r="L150" s="44"/>
      <c r="M150" s="242" t="s">
        <v>1</v>
      </c>
      <c r="N150" s="243" t="s">
        <v>41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128</v>
      </c>
      <c r="AT150" s="246" t="s">
        <v>123</v>
      </c>
      <c r="AU150" s="246" t="s">
        <v>86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84</v>
      </c>
      <c r="BK150" s="247">
        <f>ROUND(I150*H150,2)</f>
        <v>0</v>
      </c>
      <c r="BL150" s="17" t="s">
        <v>128</v>
      </c>
      <c r="BM150" s="246" t="s">
        <v>308</v>
      </c>
    </row>
    <row r="151" s="13" customFormat="1">
      <c r="A151" s="13"/>
      <c r="B151" s="248"/>
      <c r="C151" s="249"/>
      <c r="D151" s="250" t="s">
        <v>130</v>
      </c>
      <c r="E151" s="251" t="s">
        <v>1</v>
      </c>
      <c r="F151" s="252" t="s">
        <v>309</v>
      </c>
      <c r="G151" s="249"/>
      <c r="H151" s="253">
        <v>90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130</v>
      </c>
      <c r="AU151" s="259" t="s">
        <v>86</v>
      </c>
      <c r="AV151" s="13" t="s">
        <v>86</v>
      </c>
      <c r="AW151" s="13" t="s">
        <v>33</v>
      </c>
      <c r="AX151" s="13" t="s">
        <v>84</v>
      </c>
      <c r="AY151" s="259" t="s">
        <v>121</v>
      </c>
    </row>
    <row r="152" s="2" customFormat="1" ht="24" customHeight="1">
      <c r="A152" s="38"/>
      <c r="B152" s="39"/>
      <c r="C152" s="235" t="s">
        <v>185</v>
      </c>
      <c r="D152" s="235" t="s">
        <v>123</v>
      </c>
      <c r="E152" s="236" t="s">
        <v>169</v>
      </c>
      <c r="F152" s="237" t="s">
        <v>170</v>
      </c>
      <c r="G152" s="238" t="s">
        <v>165</v>
      </c>
      <c r="H152" s="239">
        <v>90</v>
      </c>
      <c r="I152" s="240"/>
      <c r="J152" s="241">
        <f>ROUND(I152*H152,2)</f>
        <v>0</v>
      </c>
      <c r="K152" s="237" t="s">
        <v>127</v>
      </c>
      <c r="L152" s="44"/>
      <c r="M152" s="242" t="s">
        <v>1</v>
      </c>
      <c r="N152" s="243" t="s">
        <v>41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128</v>
      </c>
      <c r="AT152" s="246" t="s">
        <v>123</v>
      </c>
      <c r="AU152" s="246" t="s">
        <v>86</v>
      </c>
      <c r="AY152" s="17" t="s">
        <v>121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84</v>
      </c>
      <c r="BK152" s="247">
        <f>ROUND(I152*H152,2)</f>
        <v>0</v>
      </c>
      <c r="BL152" s="17" t="s">
        <v>128</v>
      </c>
      <c r="BM152" s="246" t="s">
        <v>310</v>
      </c>
    </row>
    <row r="153" s="2" customFormat="1" ht="16.5" customHeight="1">
      <c r="A153" s="38"/>
      <c r="B153" s="39"/>
      <c r="C153" s="270" t="s">
        <v>190</v>
      </c>
      <c r="D153" s="270" t="s">
        <v>173</v>
      </c>
      <c r="E153" s="271" t="s">
        <v>174</v>
      </c>
      <c r="F153" s="272" t="s">
        <v>175</v>
      </c>
      <c r="G153" s="273" t="s">
        <v>176</v>
      </c>
      <c r="H153" s="274">
        <v>9</v>
      </c>
      <c r="I153" s="275"/>
      <c r="J153" s="276">
        <f>ROUND(I153*H153,2)</f>
        <v>0</v>
      </c>
      <c r="K153" s="272" t="s">
        <v>127</v>
      </c>
      <c r="L153" s="277"/>
      <c r="M153" s="278" t="s">
        <v>1</v>
      </c>
      <c r="N153" s="279" t="s">
        <v>41</v>
      </c>
      <c r="O153" s="91"/>
      <c r="P153" s="244">
        <f>O153*H153</f>
        <v>0</v>
      </c>
      <c r="Q153" s="244">
        <v>0.001</v>
      </c>
      <c r="R153" s="244">
        <f>Q153*H153</f>
        <v>0.0090000000000000011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156</v>
      </c>
      <c r="AT153" s="246" t="s">
        <v>173</v>
      </c>
      <c r="AU153" s="246" t="s">
        <v>86</v>
      </c>
      <c r="AY153" s="17" t="s">
        <v>121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84</v>
      </c>
      <c r="BK153" s="247">
        <f>ROUND(I153*H153,2)</f>
        <v>0</v>
      </c>
      <c r="BL153" s="17" t="s">
        <v>128</v>
      </c>
      <c r="BM153" s="246" t="s">
        <v>311</v>
      </c>
    </row>
    <row r="154" s="2" customFormat="1" ht="16.5" customHeight="1">
      <c r="A154" s="38"/>
      <c r="B154" s="39"/>
      <c r="C154" s="235" t="s">
        <v>8</v>
      </c>
      <c r="D154" s="235" t="s">
        <v>123</v>
      </c>
      <c r="E154" s="236" t="s">
        <v>180</v>
      </c>
      <c r="F154" s="237" t="s">
        <v>181</v>
      </c>
      <c r="G154" s="238" t="s">
        <v>165</v>
      </c>
      <c r="H154" s="239">
        <v>418</v>
      </c>
      <c r="I154" s="240"/>
      <c r="J154" s="241">
        <f>ROUND(I154*H154,2)</f>
        <v>0</v>
      </c>
      <c r="K154" s="237" t="s">
        <v>127</v>
      </c>
      <c r="L154" s="44"/>
      <c r="M154" s="242" t="s">
        <v>1</v>
      </c>
      <c r="N154" s="243" t="s">
        <v>41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128</v>
      </c>
      <c r="AT154" s="246" t="s">
        <v>123</v>
      </c>
      <c r="AU154" s="246" t="s">
        <v>86</v>
      </c>
      <c r="AY154" s="17" t="s">
        <v>121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84</v>
      </c>
      <c r="BK154" s="247">
        <f>ROUND(I154*H154,2)</f>
        <v>0</v>
      </c>
      <c r="BL154" s="17" t="s">
        <v>128</v>
      </c>
      <c r="BM154" s="246" t="s">
        <v>312</v>
      </c>
    </row>
    <row r="155" s="13" customFormat="1">
      <c r="A155" s="13"/>
      <c r="B155" s="248"/>
      <c r="C155" s="249"/>
      <c r="D155" s="250" t="s">
        <v>130</v>
      </c>
      <c r="E155" s="251" t="s">
        <v>1</v>
      </c>
      <c r="F155" s="252" t="s">
        <v>313</v>
      </c>
      <c r="G155" s="249"/>
      <c r="H155" s="253">
        <v>418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130</v>
      </c>
      <c r="AU155" s="259" t="s">
        <v>86</v>
      </c>
      <c r="AV155" s="13" t="s">
        <v>86</v>
      </c>
      <c r="AW155" s="13" t="s">
        <v>33</v>
      </c>
      <c r="AX155" s="13" t="s">
        <v>84</v>
      </c>
      <c r="AY155" s="259" t="s">
        <v>121</v>
      </c>
    </row>
    <row r="156" s="12" customFormat="1" ht="22.8" customHeight="1">
      <c r="A156" s="12"/>
      <c r="B156" s="219"/>
      <c r="C156" s="220"/>
      <c r="D156" s="221" t="s">
        <v>75</v>
      </c>
      <c r="E156" s="233" t="s">
        <v>86</v>
      </c>
      <c r="F156" s="233" t="s">
        <v>314</v>
      </c>
      <c r="G156" s="220"/>
      <c r="H156" s="220"/>
      <c r="I156" s="223"/>
      <c r="J156" s="234">
        <f>BK156</f>
        <v>0</v>
      </c>
      <c r="K156" s="220"/>
      <c r="L156" s="225"/>
      <c r="M156" s="226"/>
      <c r="N156" s="227"/>
      <c r="O156" s="227"/>
      <c r="P156" s="228">
        <f>SUM(P157:P179)</f>
        <v>0</v>
      </c>
      <c r="Q156" s="227"/>
      <c r="R156" s="228">
        <f>SUM(R157:R179)</f>
        <v>11.26698289</v>
      </c>
      <c r="S156" s="227"/>
      <c r="T156" s="229">
        <f>SUM(T157:T179)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84</v>
      </c>
      <c r="AT156" s="231" t="s">
        <v>75</v>
      </c>
      <c r="AU156" s="231" t="s">
        <v>84</v>
      </c>
      <c r="AY156" s="230" t="s">
        <v>121</v>
      </c>
      <c r="BK156" s="232">
        <f>SUM(BK157:BK179)</f>
        <v>0</v>
      </c>
    </row>
    <row r="157" s="2" customFormat="1" ht="24" customHeight="1">
      <c r="A157" s="38"/>
      <c r="B157" s="39"/>
      <c r="C157" s="235" t="s">
        <v>199</v>
      </c>
      <c r="D157" s="235" t="s">
        <v>123</v>
      </c>
      <c r="E157" s="236" t="s">
        <v>315</v>
      </c>
      <c r="F157" s="237" t="s">
        <v>316</v>
      </c>
      <c r="G157" s="238" t="s">
        <v>126</v>
      </c>
      <c r="H157" s="239">
        <v>10.25</v>
      </c>
      <c r="I157" s="240"/>
      <c r="J157" s="241">
        <f>ROUND(I157*H157,2)</f>
        <v>0</v>
      </c>
      <c r="K157" s="237" t="s">
        <v>127</v>
      </c>
      <c r="L157" s="44"/>
      <c r="M157" s="242" t="s">
        <v>1</v>
      </c>
      <c r="N157" s="243" t="s">
        <v>41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128</v>
      </c>
      <c r="AT157" s="246" t="s">
        <v>123</v>
      </c>
      <c r="AU157" s="246" t="s">
        <v>86</v>
      </c>
      <c r="AY157" s="17" t="s">
        <v>121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84</v>
      </c>
      <c r="BK157" s="247">
        <f>ROUND(I157*H157,2)</f>
        <v>0</v>
      </c>
      <c r="BL157" s="17" t="s">
        <v>128</v>
      </c>
      <c r="BM157" s="246" t="s">
        <v>317</v>
      </c>
    </row>
    <row r="158" s="14" customFormat="1">
      <c r="A158" s="14"/>
      <c r="B158" s="260"/>
      <c r="C158" s="261"/>
      <c r="D158" s="250" t="s">
        <v>130</v>
      </c>
      <c r="E158" s="262" t="s">
        <v>1</v>
      </c>
      <c r="F158" s="263" t="s">
        <v>318</v>
      </c>
      <c r="G158" s="261"/>
      <c r="H158" s="262" t="s">
        <v>1</v>
      </c>
      <c r="I158" s="264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130</v>
      </c>
      <c r="AU158" s="269" t="s">
        <v>86</v>
      </c>
      <c r="AV158" s="14" t="s">
        <v>84</v>
      </c>
      <c r="AW158" s="14" t="s">
        <v>33</v>
      </c>
      <c r="AX158" s="14" t="s">
        <v>76</v>
      </c>
      <c r="AY158" s="269" t="s">
        <v>121</v>
      </c>
    </row>
    <row r="159" s="13" customFormat="1">
      <c r="A159" s="13"/>
      <c r="B159" s="248"/>
      <c r="C159" s="249"/>
      <c r="D159" s="250" t="s">
        <v>130</v>
      </c>
      <c r="E159" s="251" t="s">
        <v>1</v>
      </c>
      <c r="F159" s="252" t="s">
        <v>319</v>
      </c>
      <c r="G159" s="249"/>
      <c r="H159" s="253">
        <v>2.25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130</v>
      </c>
      <c r="AU159" s="259" t="s">
        <v>86</v>
      </c>
      <c r="AV159" s="13" t="s">
        <v>86</v>
      </c>
      <c r="AW159" s="13" t="s">
        <v>33</v>
      </c>
      <c r="AX159" s="13" t="s">
        <v>76</v>
      </c>
      <c r="AY159" s="259" t="s">
        <v>121</v>
      </c>
    </row>
    <row r="160" s="14" customFormat="1">
      <c r="A160" s="14"/>
      <c r="B160" s="260"/>
      <c r="C160" s="261"/>
      <c r="D160" s="250" t="s">
        <v>130</v>
      </c>
      <c r="E160" s="262" t="s">
        <v>1</v>
      </c>
      <c r="F160" s="263" t="s">
        <v>320</v>
      </c>
      <c r="G160" s="261"/>
      <c r="H160" s="262" t="s">
        <v>1</v>
      </c>
      <c r="I160" s="264"/>
      <c r="J160" s="261"/>
      <c r="K160" s="261"/>
      <c r="L160" s="265"/>
      <c r="M160" s="266"/>
      <c r="N160" s="267"/>
      <c r="O160" s="267"/>
      <c r="P160" s="267"/>
      <c r="Q160" s="267"/>
      <c r="R160" s="267"/>
      <c r="S160" s="267"/>
      <c r="T160" s="26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9" t="s">
        <v>130</v>
      </c>
      <c r="AU160" s="269" t="s">
        <v>86</v>
      </c>
      <c r="AV160" s="14" t="s">
        <v>84</v>
      </c>
      <c r="AW160" s="14" t="s">
        <v>33</v>
      </c>
      <c r="AX160" s="14" t="s">
        <v>76</v>
      </c>
      <c r="AY160" s="269" t="s">
        <v>121</v>
      </c>
    </row>
    <row r="161" s="13" customFormat="1">
      <c r="A161" s="13"/>
      <c r="B161" s="248"/>
      <c r="C161" s="249"/>
      <c r="D161" s="250" t="s">
        <v>130</v>
      </c>
      <c r="E161" s="251" t="s">
        <v>1</v>
      </c>
      <c r="F161" s="252" t="s">
        <v>321</v>
      </c>
      <c r="G161" s="249"/>
      <c r="H161" s="253">
        <v>8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130</v>
      </c>
      <c r="AU161" s="259" t="s">
        <v>86</v>
      </c>
      <c r="AV161" s="13" t="s">
        <v>86</v>
      </c>
      <c r="AW161" s="13" t="s">
        <v>33</v>
      </c>
      <c r="AX161" s="13" t="s">
        <v>76</v>
      </c>
      <c r="AY161" s="259" t="s">
        <v>121</v>
      </c>
    </row>
    <row r="162" s="15" customFormat="1">
      <c r="A162" s="15"/>
      <c r="B162" s="285"/>
      <c r="C162" s="286"/>
      <c r="D162" s="250" t="s">
        <v>130</v>
      </c>
      <c r="E162" s="287" t="s">
        <v>1</v>
      </c>
      <c r="F162" s="288" t="s">
        <v>322</v>
      </c>
      <c r="G162" s="286"/>
      <c r="H162" s="289">
        <v>10.25</v>
      </c>
      <c r="I162" s="290"/>
      <c r="J162" s="286"/>
      <c r="K162" s="286"/>
      <c r="L162" s="291"/>
      <c r="M162" s="292"/>
      <c r="N162" s="293"/>
      <c r="O162" s="293"/>
      <c r="P162" s="293"/>
      <c r="Q162" s="293"/>
      <c r="R162" s="293"/>
      <c r="S162" s="293"/>
      <c r="T162" s="29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5" t="s">
        <v>130</v>
      </c>
      <c r="AU162" s="295" t="s">
        <v>86</v>
      </c>
      <c r="AV162" s="15" t="s">
        <v>128</v>
      </c>
      <c r="AW162" s="15" t="s">
        <v>33</v>
      </c>
      <c r="AX162" s="15" t="s">
        <v>84</v>
      </c>
      <c r="AY162" s="295" t="s">
        <v>121</v>
      </c>
    </row>
    <row r="163" s="2" customFormat="1" ht="24" customHeight="1">
      <c r="A163" s="38"/>
      <c r="B163" s="39"/>
      <c r="C163" s="235" t="s">
        <v>203</v>
      </c>
      <c r="D163" s="235" t="s">
        <v>123</v>
      </c>
      <c r="E163" s="236" t="s">
        <v>323</v>
      </c>
      <c r="F163" s="237" t="s">
        <v>324</v>
      </c>
      <c r="G163" s="238" t="s">
        <v>165</v>
      </c>
      <c r="H163" s="239">
        <v>68</v>
      </c>
      <c r="I163" s="240"/>
      <c r="J163" s="241">
        <f>ROUND(I163*H163,2)</f>
        <v>0</v>
      </c>
      <c r="K163" s="237" t="s">
        <v>127</v>
      </c>
      <c r="L163" s="44"/>
      <c r="M163" s="242" t="s">
        <v>1</v>
      </c>
      <c r="N163" s="243" t="s">
        <v>41</v>
      </c>
      <c r="O163" s="91"/>
      <c r="P163" s="244">
        <f>O163*H163</f>
        <v>0</v>
      </c>
      <c r="Q163" s="244">
        <v>0.00017000000000000001</v>
      </c>
      <c r="R163" s="244">
        <f>Q163*H163</f>
        <v>0.011560000000000001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128</v>
      </c>
      <c r="AT163" s="246" t="s">
        <v>123</v>
      </c>
      <c r="AU163" s="246" t="s">
        <v>86</v>
      </c>
      <c r="AY163" s="17" t="s">
        <v>121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84</v>
      </c>
      <c r="BK163" s="247">
        <f>ROUND(I163*H163,2)</f>
        <v>0</v>
      </c>
      <c r="BL163" s="17" t="s">
        <v>128</v>
      </c>
      <c r="BM163" s="246" t="s">
        <v>325</v>
      </c>
    </row>
    <row r="164" s="14" customFormat="1">
      <c r="A164" s="14"/>
      <c r="B164" s="260"/>
      <c r="C164" s="261"/>
      <c r="D164" s="250" t="s">
        <v>130</v>
      </c>
      <c r="E164" s="262" t="s">
        <v>1</v>
      </c>
      <c r="F164" s="263" t="s">
        <v>326</v>
      </c>
      <c r="G164" s="261"/>
      <c r="H164" s="262" t="s">
        <v>1</v>
      </c>
      <c r="I164" s="264"/>
      <c r="J164" s="261"/>
      <c r="K164" s="261"/>
      <c r="L164" s="265"/>
      <c r="M164" s="266"/>
      <c r="N164" s="267"/>
      <c r="O164" s="267"/>
      <c r="P164" s="267"/>
      <c r="Q164" s="267"/>
      <c r="R164" s="267"/>
      <c r="S164" s="267"/>
      <c r="T164" s="26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9" t="s">
        <v>130</v>
      </c>
      <c r="AU164" s="269" t="s">
        <v>86</v>
      </c>
      <c r="AV164" s="14" t="s">
        <v>84</v>
      </c>
      <c r="AW164" s="14" t="s">
        <v>33</v>
      </c>
      <c r="AX164" s="14" t="s">
        <v>76</v>
      </c>
      <c r="AY164" s="269" t="s">
        <v>121</v>
      </c>
    </row>
    <row r="165" s="13" customFormat="1">
      <c r="A165" s="13"/>
      <c r="B165" s="248"/>
      <c r="C165" s="249"/>
      <c r="D165" s="250" t="s">
        <v>130</v>
      </c>
      <c r="E165" s="251" t="s">
        <v>1</v>
      </c>
      <c r="F165" s="252" t="s">
        <v>327</v>
      </c>
      <c r="G165" s="249"/>
      <c r="H165" s="253">
        <v>18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130</v>
      </c>
      <c r="AU165" s="259" t="s">
        <v>86</v>
      </c>
      <c r="AV165" s="13" t="s">
        <v>86</v>
      </c>
      <c r="AW165" s="13" t="s">
        <v>33</v>
      </c>
      <c r="AX165" s="13" t="s">
        <v>76</v>
      </c>
      <c r="AY165" s="259" t="s">
        <v>121</v>
      </c>
    </row>
    <row r="166" s="14" customFormat="1">
      <c r="A166" s="14"/>
      <c r="B166" s="260"/>
      <c r="C166" s="261"/>
      <c r="D166" s="250" t="s">
        <v>130</v>
      </c>
      <c r="E166" s="262" t="s">
        <v>1</v>
      </c>
      <c r="F166" s="263" t="s">
        <v>328</v>
      </c>
      <c r="G166" s="261"/>
      <c r="H166" s="262" t="s">
        <v>1</v>
      </c>
      <c r="I166" s="264"/>
      <c r="J166" s="261"/>
      <c r="K166" s="261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130</v>
      </c>
      <c r="AU166" s="269" t="s">
        <v>86</v>
      </c>
      <c r="AV166" s="14" t="s">
        <v>84</v>
      </c>
      <c r="AW166" s="14" t="s">
        <v>33</v>
      </c>
      <c r="AX166" s="14" t="s">
        <v>76</v>
      </c>
      <c r="AY166" s="269" t="s">
        <v>121</v>
      </c>
    </row>
    <row r="167" s="13" customFormat="1">
      <c r="A167" s="13"/>
      <c r="B167" s="248"/>
      <c r="C167" s="249"/>
      <c r="D167" s="250" t="s">
        <v>130</v>
      </c>
      <c r="E167" s="251" t="s">
        <v>1</v>
      </c>
      <c r="F167" s="252" t="s">
        <v>329</v>
      </c>
      <c r="G167" s="249"/>
      <c r="H167" s="253">
        <v>50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130</v>
      </c>
      <c r="AU167" s="259" t="s">
        <v>86</v>
      </c>
      <c r="AV167" s="13" t="s">
        <v>86</v>
      </c>
      <c r="AW167" s="13" t="s">
        <v>33</v>
      </c>
      <c r="AX167" s="13" t="s">
        <v>76</v>
      </c>
      <c r="AY167" s="259" t="s">
        <v>121</v>
      </c>
    </row>
    <row r="168" s="15" customFormat="1">
      <c r="A168" s="15"/>
      <c r="B168" s="285"/>
      <c r="C168" s="286"/>
      <c r="D168" s="250" t="s">
        <v>130</v>
      </c>
      <c r="E168" s="287" t="s">
        <v>1</v>
      </c>
      <c r="F168" s="288" t="s">
        <v>322</v>
      </c>
      <c r="G168" s="286"/>
      <c r="H168" s="289">
        <v>68</v>
      </c>
      <c r="I168" s="290"/>
      <c r="J168" s="286"/>
      <c r="K168" s="286"/>
      <c r="L168" s="291"/>
      <c r="M168" s="292"/>
      <c r="N168" s="293"/>
      <c r="O168" s="293"/>
      <c r="P168" s="293"/>
      <c r="Q168" s="293"/>
      <c r="R168" s="293"/>
      <c r="S168" s="293"/>
      <c r="T168" s="29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5" t="s">
        <v>130</v>
      </c>
      <c r="AU168" s="295" t="s">
        <v>86</v>
      </c>
      <c r="AV168" s="15" t="s">
        <v>128</v>
      </c>
      <c r="AW168" s="15" t="s">
        <v>33</v>
      </c>
      <c r="AX168" s="15" t="s">
        <v>84</v>
      </c>
      <c r="AY168" s="295" t="s">
        <v>121</v>
      </c>
    </row>
    <row r="169" s="2" customFormat="1" ht="24" customHeight="1">
      <c r="A169" s="38"/>
      <c r="B169" s="39"/>
      <c r="C169" s="270" t="s">
        <v>209</v>
      </c>
      <c r="D169" s="270" t="s">
        <v>173</v>
      </c>
      <c r="E169" s="271" t="s">
        <v>330</v>
      </c>
      <c r="F169" s="272" t="s">
        <v>331</v>
      </c>
      <c r="G169" s="273" t="s">
        <v>165</v>
      </c>
      <c r="H169" s="274">
        <v>68</v>
      </c>
      <c r="I169" s="275"/>
      <c r="J169" s="276">
        <f>ROUND(I169*H169,2)</f>
        <v>0</v>
      </c>
      <c r="K169" s="272" t="s">
        <v>127</v>
      </c>
      <c r="L169" s="277"/>
      <c r="M169" s="278" t="s">
        <v>1</v>
      </c>
      <c r="N169" s="279" t="s">
        <v>41</v>
      </c>
      <c r="O169" s="91"/>
      <c r="P169" s="244">
        <f>O169*H169</f>
        <v>0</v>
      </c>
      <c r="Q169" s="244">
        <v>0.00010000000000000001</v>
      </c>
      <c r="R169" s="244">
        <f>Q169*H169</f>
        <v>0.0068000000000000005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156</v>
      </c>
      <c r="AT169" s="246" t="s">
        <v>173</v>
      </c>
      <c r="AU169" s="246" t="s">
        <v>86</v>
      </c>
      <c r="AY169" s="17" t="s">
        <v>121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84</v>
      </c>
      <c r="BK169" s="247">
        <f>ROUND(I169*H169,2)</f>
        <v>0</v>
      </c>
      <c r="BL169" s="17" t="s">
        <v>128</v>
      </c>
      <c r="BM169" s="246" t="s">
        <v>332</v>
      </c>
    </row>
    <row r="170" s="2" customFormat="1" ht="24" customHeight="1">
      <c r="A170" s="38"/>
      <c r="B170" s="39"/>
      <c r="C170" s="235" t="s">
        <v>215</v>
      </c>
      <c r="D170" s="235" t="s">
        <v>123</v>
      </c>
      <c r="E170" s="236" t="s">
        <v>333</v>
      </c>
      <c r="F170" s="237" t="s">
        <v>334</v>
      </c>
      <c r="G170" s="238" t="s">
        <v>126</v>
      </c>
      <c r="H170" s="239">
        <v>2</v>
      </c>
      <c r="I170" s="240"/>
      <c r="J170" s="241">
        <f>ROUND(I170*H170,2)</f>
        <v>0</v>
      </c>
      <c r="K170" s="237" t="s">
        <v>127</v>
      </c>
      <c r="L170" s="44"/>
      <c r="M170" s="242" t="s">
        <v>1</v>
      </c>
      <c r="N170" s="243" t="s">
        <v>41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128</v>
      </c>
      <c r="AT170" s="246" t="s">
        <v>123</v>
      </c>
      <c r="AU170" s="246" t="s">
        <v>86</v>
      </c>
      <c r="AY170" s="17" t="s">
        <v>121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84</v>
      </c>
      <c r="BK170" s="247">
        <f>ROUND(I170*H170,2)</f>
        <v>0</v>
      </c>
      <c r="BL170" s="17" t="s">
        <v>128</v>
      </c>
      <c r="BM170" s="246" t="s">
        <v>335</v>
      </c>
    </row>
    <row r="171" s="13" customFormat="1">
      <c r="A171" s="13"/>
      <c r="B171" s="248"/>
      <c r="C171" s="249"/>
      <c r="D171" s="250" t="s">
        <v>130</v>
      </c>
      <c r="E171" s="251" t="s">
        <v>1</v>
      </c>
      <c r="F171" s="252" t="s">
        <v>336</v>
      </c>
      <c r="G171" s="249"/>
      <c r="H171" s="253">
        <v>2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130</v>
      </c>
      <c r="AU171" s="259" t="s">
        <v>86</v>
      </c>
      <c r="AV171" s="13" t="s">
        <v>86</v>
      </c>
      <c r="AW171" s="13" t="s">
        <v>33</v>
      </c>
      <c r="AX171" s="13" t="s">
        <v>84</v>
      </c>
      <c r="AY171" s="259" t="s">
        <v>121</v>
      </c>
    </row>
    <row r="172" s="2" customFormat="1" ht="24" customHeight="1">
      <c r="A172" s="38"/>
      <c r="B172" s="39"/>
      <c r="C172" s="235" t="s">
        <v>219</v>
      </c>
      <c r="D172" s="235" t="s">
        <v>123</v>
      </c>
      <c r="E172" s="236" t="s">
        <v>337</v>
      </c>
      <c r="F172" s="237" t="s">
        <v>338</v>
      </c>
      <c r="G172" s="238" t="s">
        <v>226</v>
      </c>
      <c r="H172" s="239">
        <v>50</v>
      </c>
      <c r="I172" s="240"/>
      <c r="J172" s="241">
        <f>ROUND(I172*H172,2)</f>
        <v>0</v>
      </c>
      <c r="K172" s="237" t="s">
        <v>127</v>
      </c>
      <c r="L172" s="44"/>
      <c r="M172" s="242" t="s">
        <v>1</v>
      </c>
      <c r="N172" s="243" t="s">
        <v>41</v>
      </c>
      <c r="O172" s="91"/>
      <c r="P172" s="244">
        <f>O172*H172</f>
        <v>0</v>
      </c>
      <c r="Q172" s="244">
        <v>0.00116</v>
      </c>
      <c r="R172" s="244">
        <f>Q172*H172</f>
        <v>0.058000000000000003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128</v>
      </c>
      <c r="AT172" s="246" t="s">
        <v>123</v>
      </c>
      <c r="AU172" s="246" t="s">
        <v>86</v>
      </c>
      <c r="AY172" s="17" t="s">
        <v>121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84</v>
      </c>
      <c r="BK172" s="247">
        <f>ROUND(I172*H172,2)</f>
        <v>0</v>
      </c>
      <c r="BL172" s="17" t="s">
        <v>128</v>
      </c>
      <c r="BM172" s="246" t="s">
        <v>339</v>
      </c>
    </row>
    <row r="173" s="2" customFormat="1" ht="24" customHeight="1">
      <c r="A173" s="38"/>
      <c r="B173" s="39"/>
      <c r="C173" s="235" t="s">
        <v>7</v>
      </c>
      <c r="D173" s="235" t="s">
        <v>123</v>
      </c>
      <c r="E173" s="236" t="s">
        <v>340</v>
      </c>
      <c r="F173" s="237" t="s">
        <v>341</v>
      </c>
      <c r="G173" s="238" t="s">
        <v>126</v>
      </c>
      <c r="H173" s="239">
        <v>0.45000000000000001</v>
      </c>
      <c r="I173" s="240"/>
      <c r="J173" s="241">
        <f>ROUND(I173*H173,2)</f>
        <v>0</v>
      </c>
      <c r="K173" s="237" t="s">
        <v>127</v>
      </c>
      <c r="L173" s="44"/>
      <c r="M173" s="242" t="s">
        <v>1</v>
      </c>
      <c r="N173" s="243" t="s">
        <v>41</v>
      </c>
      <c r="O173" s="91"/>
      <c r="P173" s="244">
        <f>O173*H173</f>
        <v>0</v>
      </c>
      <c r="Q173" s="244">
        <v>2.1600000000000001</v>
      </c>
      <c r="R173" s="244">
        <f>Q173*H173</f>
        <v>0.97200000000000009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128</v>
      </c>
      <c r="AT173" s="246" t="s">
        <v>123</v>
      </c>
      <c r="AU173" s="246" t="s">
        <v>86</v>
      </c>
      <c r="AY173" s="17" t="s">
        <v>121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84</v>
      </c>
      <c r="BK173" s="247">
        <f>ROUND(I173*H173,2)</f>
        <v>0</v>
      </c>
      <c r="BL173" s="17" t="s">
        <v>128</v>
      </c>
      <c r="BM173" s="246" t="s">
        <v>342</v>
      </c>
    </row>
    <row r="174" s="13" customFormat="1">
      <c r="A174" s="13"/>
      <c r="B174" s="248"/>
      <c r="C174" s="249"/>
      <c r="D174" s="250" t="s">
        <v>130</v>
      </c>
      <c r="E174" s="251" t="s">
        <v>1</v>
      </c>
      <c r="F174" s="252" t="s">
        <v>343</v>
      </c>
      <c r="G174" s="249"/>
      <c r="H174" s="253">
        <v>0.45000000000000001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130</v>
      </c>
      <c r="AU174" s="259" t="s">
        <v>86</v>
      </c>
      <c r="AV174" s="13" t="s">
        <v>86</v>
      </c>
      <c r="AW174" s="13" t="s">
        <v>33</v>
      </c>
      <c r="AX174" s="13" t="s">
        <v>84</v>
      </c>
      <c r="AY174" s="259" t="s">
        <v>121</v>
      </c>
    </row>
    <row r="175" s="2" customFormat="1" ht="16.5" customHeight="1">
      <c r="A175" s="38"/>
      <c r="B175" s="39"/>
      <c r="C175" s="235" t="s">
        <v>229</v>
      </c>
      <c r="D175" s="235" t="s">
        <v>123</v>
      </c>
      <c r="E175" s="236" t="s">
        <v>344</v>
      </c>
      <c r="F175" s="237" t="s">
        <v>345</v>
      </c>
      <c r="G175" s="238" t="s">
        <v>126</v>
      </c>
      <c r="H175" s="239">
        <v>4.0499999999999998</v>
      </c>
      <c r="I175" s="240"/>
      <c r="J175" s="241">
        <f>ROUND(I175*H175,2)</f>
        <v>0</v>
      </c>
      <c r="K175" s="237" t="s">
        <v>127</v>
      </c>
      <c r="L175" s="44"/>
      <c r="M175" s="242" t="s">
        <v>1</v>
      </c>
      <c r="N175" s="243" t="s">
        <v>41</v>
      </c>
      <c r="O175" s="91"/>
      <c r="P175" s="244">
        <f>O175*H175</f>
        <v>0</v>
      </c>
      <c r="Q175" s="244">
        <v>2.45329</v>
      </c>
      <c r="R175" s="244">
        <f>Q175*H175</f>
        <v>9.9358244999999989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128</v>
      </c>
      <c r="AT175" s="246" t="s">
        <v>123</v>
      </c>
      <c r="AU175" s="246" t="s">
        <v>86</v>
      </c>
      <c r="AY175" s="17" t="s">
        <v>121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128</v>
      </c>
      <c r="BM175" s="246" t="s">
        <v>346</v>
      </c>
    </row>
    <row r="176" s="13" customFormat="1">
      <c r="A176" s="13"/>
      <c r="B176" s="248"/>
      <c r="C176" s="249"/>
      <c r="D176" s="250" t="s">
        <v>130</v>
      </c>
      <c r="E176" s="251" t="s">
        <v>1</v>
      </c>
      <c r="F176" s="252" t="s">
        <v>347</v>
      </c>
      <c r="G176" s="249"/>
      <c r="H176" s="253">
        <v>4.0499999999999998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130</v>
      </c>
      <c r="AU176" s="259" t="s">
        <v>86</v>
      </c>
      <c r="AV176" s="13" t="s">
        <v>86</v>
      </c>
      <c r="AW176" s="13" t="s">
        <v>33</v>
      </c>
      <c r="AX176" s="13" t="s">
        <v>84</v>
      </c>
      <c r="AY176" s="259" t="s">
        <v>121</v>
      </c>
    </row>
    <row r="177" s="2" customFormat="1" ht="16.5" customHeight="1">
      <c r="A177" s="38"/>
      <c r="B177" s="39"/>
      <c r="C177" s="235" t="s">
        <v>233</v>
      </c>
      <c r="D177" s="235" t="s">
        <v>123</v>
      </c>
      <c r="E177" s="236" t="s">
        <v>348</v>
      </c>
      <c r="F177" s="237" t="s">
        <v>349</v>
      </c>
      <c r="G177" s="238" t="s">
        <v>159</v>
      </c>
      <c r="H177" s="239">
        <v>0.26700000000000002</v>
      </c>
      <c r="I177" s="240"/>
      <c r="J177" s="241">
        <f>ROUND(I177*H177,2)</f>
        <v>0</v>
      </c>
      <c r="K177" s="237" t="s">
        <v>127</v>
      </c>
      <c r="L177" s="44"/>
      <c r="M177" s="242" t="s">
        <v>1</v>
      </c>
      <c r="N177" s="243" t="s">
        <v>41</v>
      </c>
      <c r="O177" s="91"/>
      <c r="P177" s="244">
        <f>O177*H177</f>
        <v>0</v>
      </c>
      <c r="Q177" s="244">
        <v>1.0591699999999999</v>
      </c>
      <c r="R177" s="244">
        <f>Q177*H177</f>
        <v>0.28279839000000001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128</v>
      </c>
      <c r="AT177" s="246" t="s">
        <v>123</v>
      </c>
      <c r="AU177" s="246" t="s">
        <v>86</v>
      </c>
      <c r="AY177" s="17" t="s">
        <v>121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84</v>
      </c>
      <c r="BK177" s="247">
        <f>ROUND(I177*H177,2)</f>
        <v>0</v>
      </c>
      <c r="BL177" s="17" t="s">
        <v>128</v>
      </c>
      <c r="BM177" s="246" t="s">
        <v>350</v>
      </c>
    </row>
    <row r="178" s="14" customFormat="1">
      <c r="A178" s="14"/>
      <c r="B178" s="260"/>
      <c r="C178" s="261"/>
      <c r="D178" s="250" t="s">
        <v>130</v>
      </c>
      <c r="E178" s="262" t="s">
        <v>1</v>
      </c>
      <c r="F178" s="263" t="s">
        <v>351</v>
      </c>
      <c r="G178" s="261"/>
      <c r="H178" s="262" t="s">
        <v>1</v>
      </c>
      <c r="I178" s="264"/>
      <c r="J178" s="261"/>
      <c r="K178" s="261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130</v>
      </c>
      <c r="AU178" s="269" t="s">
        <v>86</v>
      </c>
      <c r="AV178" s="14" t="s">
        <v>84</v>
      </c>
      <c r="AW178" s="14" t="s">
        <v>33</v>
      </c>
      <c r="AX178" s="14" t="s">
        <v>76</v>
      </c>
      <c r="AY178" s="269" t="s">
        <v>121</v>
      </c>
    </row>
    <row r="179" s="13" customFormat="1">
      <c r="A179" s="13"/>
      <c r="B179" s="248"/>
      <c r="C179" s="249"/>
      <c r="D179" s="250" t="s">
        <v>130</v>
      </c>
      <c r="E179" s="251" t="s">
        <v>1</v>
      </c>
      <c r="F179" s="252" t="s">
        <v>352</v>
      </c>
      <c r="G179" s="249"/>
      <c r="H179" s="253">
        <v>0.26700000000000002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130</v>
      </c>
      <c r="AU179" s="259" t="s">
        <v>86</v>
      </c>
      <c r="AV179" s="13" t="s">
        <v>86</v>
      </c>
      <c r="AW179" s="13" t="s">
        <v>33</v>
      </c>
      <c r="AX179" s="13" t="s">
        <v>84</v>
      </c>
      <c r="AY179" s="259" t="s">
        <v>121</v>
      </c>
    </row>
    <row r="180" s="12" customFormat="1" ht="22.8" customHeight="1">
      <c r="A180" s="12"/>
      <c r="B180" s="219"/>
      <c r="C180" s="220"/>
      <c r="D180" s="221" t="s">
        <v>75</v>
      </c>
      <c r="E180" s="233" t="s">
        <v>137</v>
      </c>
      <c r="F180" s="233" t="s">
        <v>353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SUM(P181:P211)</f>
        <v>0</v>
      </c>
      <c r="Q180" s="227"/>
      <c r="R180" s="228">
        <f>SUM(R181:R211)</f>
        <v>18.48809</v>
      </c>
      <c r="S180" s="227"/>
      <c r="T180" s="229">
        <f>SUM(T181:T211)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84</v>
      </c>
      <c r="AT180" s="231" t="s">
        <v>75</v>
      </c>
      <c r="AU180" s="231" t="s">
        <v>84</v>
      </c>
      <c r="AY180" s="230" t="s">
        <v>121</v>
      </c>
      <c r="BK180" s="232">
        <f>SUM(BK181:BK211)</f>
        <v>0</v>
      </c>
    </row>
    <row r="181" s="2" customFormat="1" ht="24" customHeight="1">
      <c r="A181" s="38"/>
      <c r="B181" s="39"/>
      <c r="C181" s="235" t="s">
        <v>238</v>
      </c>
      <c r="D181" s="235" t="s">
        <v>123</v>
      </c>
      <c r="E181" s="236" t="s">
        <v>354</v>
      </c>
      <c r="F181" s="237" t="s">
        <v>355</v>
      </c>
      <c r="G181" s="238" t="s">
        <v>356</v>
      </c>
      <c r="H181" s="239">
        <v>225</v>
      </c>
      <c r="I181" s="240"/>
      <c r="J181" s="241">
        <f>ROUND(I181*H181,2)</f>
        <v>0</v>
      </c>
      <c r="K181" s="237" t="s">
        <v>127</v>
      </c>
      <c r="L181" s="44"/>
      <c r="M181" s="242" t="s">
        <v>1</v>
      </c>
      <c r="N181" s="243" t="s">
        <v>41</v>
      </c>
      <c r="O181" s="91"/>
      <c r="P181" s="244">
        <f>O181*H181</f>
        <v>0</v>
      </c>
      <c r="Q181" s="244">
        <v>0.0048799999999999998</v>
      </c>
      <c r="R181" s="244">
        <f>Q181*H181</f>
        <v>1.0979999999999999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128</v>
      </c>
      <c r="AT181" s="246" t="s">
        <v>123</v>
      </c>
      <c r="AU181" s="246" t="s">
        <v>86</v>
      </c>
      <c r="AY181" s="17" t="s">
        <v>121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84</v>
      </c>
      <c r="BK181" s="247">
        <f>ROUND(I181*H181,2)</f>
        <v>0</v>
      </c>
      <c r="BL181" s="17" t="s">
        <v>128</v>
      </c>
      <c r="BM181" s="246" t="s">
        <v>357</v>
      </c>
    </row>
    <row r="182" s="14" customFormat="1">
      <c r="A182" s="14"/>
      <c r="B182" s="260"/>
      <c r="C182" s="261"/>
      <c r="D182" s="250" t="s">
        <v>130</v>
      </c>
      <c r="E182" s="262" t="s">
        <v>1</v>
      </c>
      <c r="F182" s="263" t="s">
        <v>358</v>
      </c>
      <c r="G182" s="261"/>
      <c r="H182" s="262" t="s">
        <v>1</v>
      </c>
      <c r="I182" s="264"/>
      <c r="J182" s="261"/>
      <c r="K182" s="261"/>
      <c r="L182" s="265"/>
      <c r="M182" s="266"/>
      <c r="N182" s="267"/>
      <c r="O182" s="267"/>
      <c r="P182" s="267"/>
      <c r="Q182" s="267"/>
      <c r="R182" s="267"/>
      <c r="S182" s="267"/>
      <c r="T182" s="26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9" t="s">
        <v>130</v>
      </c>
      <c r="AU182" s="269" t="s">
        <v>86</v>
      </c>
      <c r="AV182" s="14" t="s">
        <v>84</v>
      </c>
      <c r="AW182" s="14" t="s">
        <v>33</v>
      </c>
      <c r="AX182" s="14" t="s">
        <v>76</v>
      </c>
      <c r="AY182" s="269" t="s">
        <v>121</v>
      </c>
    </row>
    <row r="183" s="13" customFormat="1">
      <c r="A183" s="13"/>
      <c r="B183" s="248"/>
      <c r="C183" s="249"/>
      <c r="D183" s="250" t="s">
        <v>130</v>
      </c>
      <c r="E183" s="251" t="s">
        <v>1</v>
      </c>
      <c r="F183" s="252" t="s">
        <v>359</v>
      </c>
      <c r="G183" s="249"/>
      <c r="H183" s="253">
        <v>225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130</v>
      </c>
      <c r="AU183" s="259" t="s">
        <v>86</v>
      </c>
      <c r="AV183" s="13" t="s">
        <v>86</v>
      </c>
      <c r="AW183" s="13" t="s">
        <v>33</v>
      </c>
      <c r="AX183" s="13" t="s">
        <v>84</v>
      </c>
      <c r="AY183" s="259" t="s">
        <v>121</v>
      </c>
    </row>
    <row r="184" s="2" customFormat="1" ht="24" customHeight="1">
      <c r="A184" s="38"/>
      <c r="B184" s="39"/>
      <c r="C184" s="270" t="s">
        <v>242</v>
      </c>
      <c r="D184" s="270" t="s">
        <v>173</v>
      </c>
      <c r="E184" s="271" t="s">
        <v>360</v>
      </c>
      <c r="F184" s="272" t="s">
        <v>361</v>
      </c>
      <c r="G184" s="273" t="s">
        <v>356</v>
      </c>
      <c r="H184" s="274">
        <v>225</v>
      </c>
      <c r="I184" s="275"/>
      <c r="J184" s="276">
        <f>ROUND(I184*H184,2)</f>
        <v>0</v>
      </c>
      <c r="K184" s="272" t="s">
        <v>127</v>
      </c>
      <c r="L184" s="277"/>
      <c r="M184" s="278" t="s">
        <v>1</v>
      </c>
      <c r="N184" s="279" t="s">
        <v>41</v>
      </c>
      <c r="O184" s="91"/>
      <c r="P184" s="244">
        <f>O184*H184</f>
        <v>0</v>
      </c>
      <c r="Q184" s="244">
        <v>0.028000000000000001</v>
      </c>
      <c r="R184" s="244">
        <f>Q184*H184</f>
        <v>6.2999999999999998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156</v>
      </c>
      <c r="AT184" s="246" t="s">
        <v>173</v>
      </c>
      <c r="AU184" s="246" t="s">
        <v>86</v>
      </c>
      <c r="AY184" s="17" t="s">
        <v>121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84</v>
      </c>
      <c r="BK184" s="247">
        <f>ROUND(I184*H184,2)</f>
        <v>0</v>
      </c>
      <c r="BL184" s="17" t="s">
        <v>128</v>
      </c>
      <c r="BM184" s="246" t="s">
        <v>362</v>
      </c>
    </row>
    <row r="185" s="2" customFormat="1" ht="24" customHeight="1">
      <c r="A185" s="38"/>
      <c r="B185" s="39"/>
      <c r="C185" s="235" t="s">
        <v>268</v>
      </c>
      <c r="D185" s="235" t="s">
        <v>123</v>
      </c>
      <c r="E185" s="236" t="s">
        <v>363</v>
      </c>
      <c r="F185" s="237" t="s">
        <v>364</v>
      </c>
      <c r="G185" s="238" t="s">
        <v>126</v>
      </c>
      <c r="H185" s="239">
        <v>4.5</v>
      </c>
      <c r="I185" s="240"/>
      <c r="J185" s="241">
        <f>ROUND(I185*H185,2)</f>
        <v>0</v>
      </c>
      <c r="K185" s="237" t="s">
        <v>127</v>
      </c>
      <c r="L185" s="44"/>
      <c r="M185" s="242" t="s">
        <v>1</v>
      </c>
      <c r="N185" s="243" t="s">
        <v>41</v>
      </c>
      <c r="O185" s="91"/>
      <c r="P185" s="244">
        <f>O185*H185</f>
        <v>0</v>
      </c>
      <c r="Q185" s="244">
        <v>2.2563399999999998</v>
      </c>
      <c r="R185" s="244">
        <f>Q185*H185</f>
        <v>10.15353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128</v>
      </c>
      <c r="AT185" s="246" t="s">
        <v>123</v>
      </c>
      <c r="AU185" s="246" t="s">
        <v>86</v>
      </c>
      <c r="AY185" s="17" t="s">
        <v>121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84</v>
      </c>
      <c r="BK185" s="247">
        <f>ROUND(I185*H185,2)</f>
        <v>0</v>
      </c>
      <c r="BL185" s="17" t="s">
        <v>128</v>
      </c>
      <c r="BM185" s="246" t="s">
        <v>365</v>
      </c>
    </row>
    <row r="186" s="13" customFormat="1">
      <c r="A186" s="13"/>
      <c r="B186" s="248"/>
      <c r="C186" s="249"/>
      <c r="D186" s="250" t="s">
        <v>130</v>
      </c>
      <c r="E186" s="251" t="s">
        <v>1</v>
      </c>
      <c r="F186" s="252" t="s">
        <v>366</v>
      </c>
      <c r="G186" s="249"/>
      <c r="H186" s="253">
        <v>4.5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130</v>
      </c>
      <c r="AU186" s="259" t="s">
        <v>86</v>
      </c>
      <c r="AV186" s="13" t="s">
        <v>86</v>
      </c>
      <c r="AW186" s="13" t="s">
        <v>33</v>
      </c>
      <c r="AX186" s="13" t="s">
        <v>84</v>
      </c>
      <c r="AY186" s="259" t="s">
        <v>121</v>
      </c>
    </row>
    <row r="187" s="2" customFormat="1" ht="24" customHeight="1">
      <c r="A187" s="38"/>
      <c r="B187" s="39"/>
      <c r="C187" s="235" t="s">
        <v>250</v>
      </c>
      <c r="D187" s="235" t="s">
        <v>123</v>
      </c>
      <c r="E187" s="236" t="s">
        <v>367</v>
      </c>
      <c r="F187" s="237" t="s">
        <v>368</v>
      </c>
      <c r="G187" s="238" t="s">
        <v>356</v>
      </c>
      <c r="H187" s="239">
        <v>2</v>
      </c>
      <c r="I187" s="240"/>
      <c r="J187" s="241">
        <f>ROUND(I187*H187,2)</f>
        <v>0</v>
      </c>
      <c r="K187" s="237" t="s">
        <v>127</v>
      </c>
      <c r="L187" s="44"/>
      <c r="M187" s="242" t="s">
        <v>1</v>
      </c>
      <c r="N187" s="243" t="s">
        <v>41</v>
      </c>
      <c r="O187" s="91"/>
      <c r="P187" s="244">
        <f>O187*H187</f>
        <v>0</v>
      </c>
      <c r="Q187" s="244">
        <v>0.17488999999999999</v>
      </c>
      <c r="R187" s="244">
        <f>Q187*H187</f>
        <v>0.34977999999999998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128</v>
      </c>
      <c r="AT187" s="246" t="s">
        <v>123</v>
      </c>
      <c r="AU187" s="246" t="s">
        <v>86</v>
      </c>
      <c r="AY187" s="17" t="s">
        <v>121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84</v>
      </c>
      <c r="BK187" s="247">
        <f>ROUND(I187*H187,2)</f>
        <v>0</v>
      </c>
      <c r="BL187" s="17" t="s">
        <v>128</v>
      </c>
      <c r="BM187" s="246" t="s">
        <v>369</v>
      </c>
    </row>
    <row r="188" s="14" customFormat="1">
      <c r="A188" s="14"/>
      <c r="B188" s="260"/>
      <c r="C188" s="261"/>
      <c r="D188" s="250" t="s">
        <v>130</v>
      </c>
      <c r="E188" s="262" t="s">
        <v>1</v>
      </c>
      <c r="F188" s="263" t="s">
        <v>370</v>
      </c>
      <c r="G188" s="261"/>
      <c r="H188" s="262" t="s">
        <v>1</v>
      </c>
      <c r="I188" s="264"/>
      <c r="J188" s="261"/>
      <c r="K188" s="261"/>
      <c r="L188" s="265"/>
      <c r="M188" s="266"/>
      <c r="N188" s="267"/>
      <c r="O188" s="267"/>
      <c r="P188" s="267"/>
      <c r="Q188" s="267"/>
      <c r="R188" s="267"/>
      <c r="S188" s="267"/>
      <c r="T188" s="26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9" t="s">
        <v>130</v>
      </c>
      <c r="AU188" s="269" t="s">
        <v>86</v>
      </c>
      <c r="AV188" s="14" t="s">
        <v>84</v>
      </c>
      <c r="AW188" s="14" t="s">
        <v>33</v>
      </c>
      <c r="AX188" s="14" t="s">
        <v>76</v>
      </c>
      <c r="AY188" s="269" t="s">
        <v>121</v>
      </c>
    </row>
    <row r="189" s="13" customFormat="1">
      <c r="A189" s="13"/>
      <c r="B189" s="248"/>
      <c r="C189" s="249"/>
      <c r="D189" s="250" t="s">
        <v>130</v>
      </c>
      <c r="E189" s="251" t="s">
        <v>1</v>
      </c>
      <c r="F189" s="252" t="s">
        <v>86</v>
      </c>
      <c r="G189" s="249"/>
      <c r="H189" s="253">
        <v>2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130</v>
      </c>
      <c r="AU189" s="259" t="s">
        <v>86</v>
      </c>
      <c r="AV189" s="13" t="s">
        <v>86</v>
      </c>
      <c r="AW189" s="13" t="s">
        <v>33</v>
      </c>
      <c r="AX189" s="13" t="s">
        <v>84</v>
      </c>
      <c r="AY189" s="259" t="s">
        <v>121</v>
      </c>
    </row>
    <row r="190" s="2" customFormat="1" ht="24" customHeight="1">
      <c r="A190" s="38"/>
      <c r="B190" s="39"/>
      <c r="C190" s="270" t="s">
        <v>254</v>
      </c>
      <c r="D190" s="270" t="s">
        <v>173</v>
      </c>
      <c r="E190" s="271" t="s">
        <v>371</v>
      </c>
      <c r="F190" s="272" t="s">
        <v>372</v>
      </c>
      <c r="G190" s="273" t="s">
        <v>356</v>
      </c>
      <c r="H190" s="274">
        <v>2</v>
      </c>
      <c r="I190" s="275"/>
      <c r="J190" s="276">
        <f>ROUND(I190*H190,2)</f>
        <v>0</v>
      </c>
      <c r="K190" s="272" t="s">
        <v>127</v>
      </c>
      <c r="L190" s="277"/>
      <c r="M190" s="278" t="s">
        <v>1</v>
      </c>
      <c r="N190" s="279" t="s">
        <v>41</v>
      </c>
      <c r="O190" s="91"/>
      <c r="P190" s="244">
        <f>O190*H190</f>
        <v>0</v>
      </c>
      <c r="Q190" s="244">
        <v>0.0053</v>
      </c>
      <c r="R190" s="244">
        <f>Q190*H190</f>
        <v>0.0106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156</v>
      </c>
      <c r="AT190" s="246" t="s">
        <v>173</v>
      </c>
      <c r="AU190" s="246" t="s">
        <v>86</v>
      </c>
      <c r="AY190" s="17" t="s">
        <v>121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84</v>
      </c>
      <c r="BK190" s="247">
        <f>ROUND(I190*H190,2)</f>
        <v>0</v>
      </c>
      <c r="BL190" s="17" t="s">
        <v>128</v>
      </c>
      <c r="BM190" s="246" t="s">
        <v>373</v>
      </c>
    </row>
    <row r="191" s="2" customFormat="1" ht="24" customHeight="1">
      <c r="A191" s="38"/>
      <c r="B191" s="39"/>
      <c r="C191" s="235" t="s">
        <v>258</v>
      </c>
      <c r="D191" s="235" t="s">
        <v>123</v>
      </c>
      <c r="E191" s="236" t="s">
        <v>374</v>
      </c>
      <c r="F191" s="237" t="s">
        <v>375</v>
      </c>
      <c r="G191" s="238" t="s">
        <v>356</v>
      </c>
      <c r="H191" s="239">
        <v>2</v>
      </c>
      <c r="I191" s="240"/>
      <c r="J191" s="241">
        <f>ROUND(I191*H191,2)</f>
        <v>0</v>
      </c>
      <c r="K191" s="237" t="s">
        <v>127</v>
      </c>
      <c r="L191" s="44"/>
      <c r="M191" s="242" t="s">
        <v>1</v>
      </c>
      <c r="N191" s="243" t="s">
        <v>41</v>
      </c>
      <c r="O191" s="91"/>
      <c r="P191" s="244">
        <f>O191*H191</f>
        <v>0</v>
      </c>
      <c r="Q191" s="244">
        <v>0.17488999999999999</v>
      </c>
      <c r="R191" s="244">
        <f>Q191*H191</f>
        <v>0.34977999999999998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128</v>
      </c>
      <c r="AT191" s="246" t="s">
        <v>123</v>
      </c>
      <c r="AU191" s="246" t="s">
        <v>86</v>
      </c>
      <c r="AY191" s="17" t="s">
        <v>121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84</v>
      </c>
      <c r="BK191" s="247">
        <f>ROUND(I191*H191,2)</f>
        <v>0</v>
      </c>
      <c r="BL191" s="17" t="s">
        <v>128</v>
      </c>
      <c r="BM191" s="246" t="s">
        <v>376</v>
      </c>
    </row>
    <row r="192" s="14" customFormat="1">
      <c r="A192" s="14"/>
      <c r="B192" s="260"/>
      <c r="C192" s="261"/>
      <c r="D192" s="250" t="s">
        <v>130</v>
      </c>
      <c r="E192" s="262" t="s">
        <v>1</v>
      </c>
      <c r="F192" s="263" t="s">
        <v>377</v>
      </c>
      <c r="G192" s="261"/>
      <c r="H192" s="262" t="s">
        <v>1</v>
      </c>
      <c r="I192" s="264"/>
      <c r="J192" s="261"/>
      <c r="K192" s="261"/>
      <c r="L192" s="265"/>
      <c r="M192" s="266"/>
      <c r="N192" s="267"/>
      <c r="O192" s="267"/>
      <c r="P192" s="267"/>
      <c r="Q192" s="267"/>
      <c r="R192" s="267"/>
      <c r="S192" s="267"/>
      <c r="T192" s="26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9" t="s">
        <v>130</v>
      </c>
      <c r="AU192" s="269" t="s">
        <v>86</v>
      </c>
      <c r="AV192" s="14" t="s">
        <v>84</v>
      </c>
      <c r="AW192" s="14" t="s">
        <v>33</v>
      </c>
      <c r="AX192" s="14" t="s">
        <v>76</v>
      </c>
      <c r="AY192" s="269" t="s">
        <v>121</v>
      </c>
    </row>
    <row r="193" s="13" customFormat="1">
      <c r="A193" s="13"/>
      <c r="B193" s="248"/>
      <c r="C193" s="249"/>
      <c r="D193" s="250" t="s">
        <v>130</v>
      </c>
      <c r="E193" s="251" t="s">
        <v>1</v>
      </c>
      <c r="F193" s="252" t="s">
        <v>86</v>
      </c>
      <c r="G193" s="249"/>
      <c r="H193" s="253">
        <v>2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130</v>
      </c>
      <c r="AU193" s="259" t="s">
        <v>86</v>
      </c>
      <c r="AV193" s="13" t="s">
        <v>86</v>
      </c>
      <c r="AW193" s="13" t="s">
        <v>33</v>
      </c>
      <c r="AX193" s="13" t="s">
        <v>84</v>
      </c>
      <c r="AY193" s="259" t="s">
        <v>121</v>
      </c>
    </row>
    <row r="194" s="2" customFormat="1" ht="24" customHeight="1">
      <c r="A194" s="38"/>
      <c r="B194" s="39"/>
      <c r="C194" s="270" t="s">
        <v>262</v>
      </c>
      <c r="D194" s="270" t="s">
        <v>173</v>
      </c>
      <c r="E194" s="271" t="s">
        <v>378</v>
      </c>
      <c r="F194" s="272" t="s">
        <v>379</v>
      </c>
      <c r="G194" s="273" t="s">
        <v>356</v>
      </c>
      <c r="H194" s="274">
        <v>2</v>
      </c>
      <c r="I194" s="275"/>
      <c r="J194" s="276">
        <f>ROUND(I194*H194,2)</f>
        <v>0</v>
      </c>
      <c r="K194" s="272" t="s">
        <v>127</v>
      </c>
      <c r="L194" s="277"/>
      <c r="M194" s="278" t="s">
        <v>1</v>
      </c>
      <c r="N194" s="279" t="s">
        <v>41</v>
      </c>
      <c r="O194" s="91"/>
      <c r="P194" s="244">
        <f>O194*H194</f>
        <v>0</v>
      </c>
      <c r="Q194" s="244">
        <v>0.0080999999999999996</v>
      </c>
      <c r="R194" s="244">
        <f>Q194*H194</f>
        <v>0.016199999999999999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156</v>
      </c>
      <c r="AT194" s="246" t="s">
        <v>173</v>
      </c>
      <c r="AU194" s="246" t="s">
        <v>86</v>
      </c>
      <c r="AY194" s="17" t="s">
        <v>121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84</v>
      </c>
      <c r="BK194" s="247">
        <f>ROUND(I194*H194,2)</f>
        <v>0</v>
      </c>
      <c r="BL194" s="17" t="s">
        <v>128</v>
      </c>
      <c r="BM194" s="246" t="s">
        <v>380</v>
      </c>
    </row>
    <row r="195" s="2" customFormat="1" ht="24" customHeight="1">
      <c r="A195" s="38"/>
      <c r="B195" s="39"/>
      <c r="C195" s="235" t="s">
        <v>381</v>
      </c>
      <c r="D195" s="235" t="s">
        <v>123</v>
      </c>
      <c r="E195" s="236" t="s">
        <v>382</v>
      </c>
      <c r="F195" s="237" t="s">
        <v>383</v>
      </c>
      <c r="G195" s="238" t="s">
        <v>356</v>
      </c>
      <c r="H195" s="239">
        <v>1</v>
      </c>
      <c r="I195" s="240"/>
      <c r="J195" s="241">
        <f>ROUND(I195*H195,2)</f>
        <v>0</v>
      </c>
      <c r="K195" s="237" t="s">
        <v>127</v>
      </c>
      <c r="L195" s="44"/>
      <c r="M195" s="242" t="s">
        <v>1</v>
      </c>
      <c r="N195" s="243" t="s">
        <v>41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128</v>
      </c>
      <c r="AT195" s="246" t="s">
        <v>123</v>
      </c>
      <c r="AU195" s="246" t="s">
        <v>86</v>
      </c>
      <c r="AY195" s="17" t="s">
        <v>121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84</v>
      </c>
      <c r="BK195" s="247">
        <f>ROUND(I195*H195,2)</f>
        <v>0</v>
      </c>
      <c r="BL195" s="17" t="s">
        <v>128</v>
      </c>
      <c r="BM195" s="246" t="s">
        <v>384</v>
      </c>
    </row>
    <row r="196" s="2" customFormat="1" ht="24" customHeight="1">
      <c r="A196" s="38"/>
      <c r="B196" s="39"/>
      <c r="C196" s="270" t="s">
        <v>385</v>
      </c>
      <c r="D196" s="270" t="s">
        <v>173</v>
      </c>
      <c r="E196" s="271" t="s">
        <v>386</v>
      </c>
      <c r="F196" s="272" t="s">
        <v>387</v>
      </c>
      <c r="G196" s="273" t="s">
        <v>356</v>
      </c>
      <c r="H196" s="274">
        <v>1</v>
      </c>
      <c r="I196" s="275"/>
      <c r="J196" s="276">
        <f>ROUND(I196*H196,2)</f>
        <v>0</v>
      </c>
      <c r="K196" s="272" t="s">
        <v>127</v>
      </c>
      <c r="L196" s="277"/>
      <c r="M196" s="278" t="s">
        <v>1</v>
      </c>
      <c r="N196" s="279" t="s">
        <v>41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156</v>
      </c>
      <c r="AT196" s="246" t="s">
        <v>173</v>
      </c>
      <c r="AU196" s="246" t="s">
        <v>86</v>
      </c>
      <c r="AY196" s="17" t="s">
        <v>121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84</v>
      </c>
      <c r="BK196" s="247">
        <f>ROUND(I196*H196,2)</f>
        <v>0</v>
      </c>
      <c r="BL196" s="17" t="s">
        <v>128</v>
      </c>
      <c r="BM196" s="246" t="s">
        <v>388</v>
      </c>
    </row>
    <row r="197" s="2" customFormat="1" ht="24" customHeight="1">
      <c r="A197" s="38"/>
      <c r="B197" s="39"/>
      <c r="C197" s="235" t="s">
        <v>389</v>
      </c>
      <c r="D197" s="235" t="s">
        <v>123</v>
      </c>
      <c r="E197" s="236" t="s">
        <v>390</v>
      </c>
      <c r="F197" s="237" t="s">
        <v>391</v>
      </c>
      <c r="G197" s="238" t="s">
        <v>356</v>
      </c>
      <c r="H197" s="239">
        <v>1</v>
      </c>
      <c r="I197" s="240"/>
      <c r="J197" s="241">
        <f>ROUND(I197*H197,2)</f>
        <v>0</v>
      </c>
      <c r="K197" s="237" t="s">
        <v>127</v>
      </c>
      <c r="L197" s="44"/>
      <c r="M197" s="242" t="s">
        <v>1</v>
      </c>
      <c r="N197" s="243" t="s">
        <v>41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128</v>
      </c>
      <c r="AT197" s="246" t="s">
        <v>123</v>
      </c>
      <c r="AU197" s="246" t="s">
        <v>86</v>
      </c>
      <c r="AY197" s="17" t="s">
        <v>121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84</v>
      </c>
      <c r="BK197" s="247">
        <f>ROUND(I197*H197,2)</f>
        <v>0</v>
      </c>
      <c r="BL197" s="17" t="s">
        <v>128</v>
      </c>
      <c r="BM197" s="246" t="s">
        <v>392</v>
      </c>
    </row>
    <row r="198" s="2" customFormat="1" ht="36" customHeight="1">
      <c r="A198" s="38"/>
      <c r="B198" s="39"/>
      <c r="C198" s="270" t="s">
        <v>393</v>
      </c>
      <c r="D198" s="270" t="s">
        <v>173</v>
      </c>
      <c r="E198" s="271" t="s">
        <v>394</v>
      </c>
      <c r="F198" s="272" t="s">
        <v>395</v>
      </c>
      <c r="G198" s="273" t="s">
        <v>356</v>
      </c>
      <c r="H198" s="274">
        <v>1</v>
      </c>
      <c r="I198" s="275"/>
      <c r="J198" s="276">
        <f>ROUND(I198*H198,2)</f>
        <v>0</v>
      </c>
      <c r="K198" s="272" t="s">
        <v>127</v>
      </c>
      <c r="L198" s="277"/>
      <c r="M198" s="278" t="s">
        <v>1</v>
      </c>
      <c r="N198" s="279" t="s">
        <v>41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156</v>
      </c>
      <c r="AT198" s="246" t="s">
        <v>173</v>
      </c>
      <c r="AU198" s="246" t="s">
        <v>86</v>
      </c>
      <c r="AY198" s="17" t="s">
        <v>121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84</v>
      </c>
      <c r="BK198" s="247">
        <f>ROUND(I198*H198,2)</f>
        <v>0</v>
      </c>
      <c r="BL198" s="17" t="s">
        <v>128</v>
      </c>
      <c r="BM198" s="246" t="s">
        <v>396</v>
      </c>
    </row>
    <row r="199" s="2" customFormat="1" ht="24" customHeight="1">
      <c r="A199" s="38"/>
      <c r="B199" s="39"/>
      <c r="C199" s="235" t="s">
        <v>397</v>
      </c>
      <c r="D199" s="235" t="s">
        <v>123</v>
      </c>
      <c r="E199" s="236" t="s">
        <v>398</v>
      </c>
      <c r="F199" s="237" t="s">
        <v>399</v>
      </c>
      <c r="G199" s="238" t="s">
        <v>226</v>
      </c>
      <c r="H199" s="239">
        <v>120</v>
      </c>
      <c r="I199" s="240"/>
      <c r="J199" s="241">
        <f>ROUND(I199*H199,2)</f>
        <v>0</v>
      </c>
      <c r="K199" s="237" t="s">
        <v>127</v>
      </c>
      <c r="L199" s="44"/>
      <c r="M199" s="242" t="s">
        <v>1</v>
      </c>
      <c r="N199" s="243" t="s">
        <v>41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128</v>
      </c>
      <c r="AT199" s="246" t="s">
        <v>123</v>
      </c>
      <c r="AU199" s="246" t="s">
        <v>86</v>
      </c>
      <c r="AY199" s="17" t="s">
        <v>121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84</v>
      </c>
      <c r="BK199" s="247">
        <f>ROUND(I199*H199,2)</f>
        <v>0</v>
      </c>
      <c r="BL199" s="17" t="s">
        <v>128</v>
      </c>
      <c r="BM199" s="246" t="s">
        <v>400</v>
      </c>
    </row>
    <row r="200" s="14" customFormat="1">
      <c r="A200" s="14"/>
      <c r="B200" s="260"/>
      <c r="C200" s="261"/>
      <c r="D200" s="250" t="s">
        <v>130</v>
      </c>
      <c r="E200" s="262" t="s">
        <v>1</v>
      </c>
      <c r="F200" s="263" t="s">
        <v>401</v>
      </c>
      <c r="G200" s="261"/>
      <c r="H200" s="262" t="s">
        <v>1</v>
      </c>
      <c r="I200" s="264"/>
      <c r="J200" s="261"/>
      <c r="K200" s="261"/>
      <c r="L200" s="265"/>
      <c r="M200" s="266"/>
      <c r="N200" s="267"/>
      <c r="O200" s="267"/>
      <c r="P200" s="267"/>
      <c r="Q200" s="267"/>
      <c r="R200" s="267"/>
      <c r="S200" s="267"/>
      <c r="T200" s="26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9" t="s">
        <v>130</v>
      </c>
      <c r="AU200" s="269" t="s">
        <v>86</v>
      </c>
      <c r="AV200" s="14" t="s">
        <v>84</v>
      </c>
      <c r="AW200" s="14" t="s">
        <v>33</v>
      </c>
      <c r="AX200" s="14" t="s">
        <v>76</v>
      </c>
      <c r="AY200" s="269" t="s">
        <v>121</v>
      </c>
    </row>
    <row r="201" s="13" customFormat="1">
      <c r="A201" s="13"/>
      <c r="B201" s="248"/>
      <c r="C201" s="249"/>
      <c r="D201" s="250" t="s">
        <v>130</v>
      </c>
      <c r="E201" s="251" t="s">
        <v>1</v>
      </c>
      <c r="F201" s="252" t="s">
        <v>402</v>
      </c>
      <c r="G201" s="249"/>
      <c r="H201" s="253">
        <v>120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130</v>
      </c>
      <c r="AU201" s="259" t="s">
        <v>86</v>
      </c>
      <c r="AV201" s="13" t="s">
        <v>86</v>
      </c>
      <c r="AW201" s="13" t="s">
        <v>33</v>
      </c>
      <c r="AX201" s="13" t="s">
        <v>76</v>
      </c>
      <c r="AY201" s="259" t="s">
        <v>121</v>
      </c>
    </row>
    <row r="202" s="14" customFormat="1">
      <c r="A202" s="14"/>
      <c r="B202" s="260"/>
      <c r="C202" s="261"/>
      <c r="D202" s="250" t="s">
        <v>130</v>
      </c>
      <c r="E202" s="262" t="s">
        <v>1</v>
      </c>
      <c r="F202" s="263" t="s">
        <v>403</v>
      </c>
      <c r="G202" s="261"/>
      <c r="H202" s="262" t="s">
        <v>1</v>
      </c>
      <c r="I202" s="264"/>
      <c r="J202" s="261"/>
      <c r="K202" s="261"/>
      <c r="L202" s="265"/>
      <c r="M202" s="266"/>
      <c r="N202" s="267"/>
      <c r="O202" s="267"/>
      <c r="P202" s="267"/>
      <c r="Q202" s="267"/>
      <c r="R202" s="267"/>
      <c r="S202" s="267"/>
      <c r="T202" s="26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9" t="s">
        <v>130</v>
      </c>
      <c r="AU202" s="269" t="s">
        <v>86</v>
      </c>
      <c r="AV202" s="14" t="s">
        <v>84</v>
      </c>
      <c r="AW202" s="14" t="s">
        <v>33</v>
      </c>
      <c r="AX202" s="14" t="s">
        <v>76</v>
      </c>
      <c r="AY202" s="269" t="s">
        <v>121</v>
      </c>
    </row>
    <row r="203" s="15" customFormat="1">
      <c r="A203" s="15"/>
      <c r="B203" s="285"/>
      <c r="C203" s="286"/>
      <c r="D203" s="250" t="s">
        <v>130</v>
      </c>
      <c r="E203" s="287" t="s">
        <v>1</v>
      </c>
      <c r="F203" s="288" t="s">
        <v>322</v>
      </c>
      <c r="G203" s="286"/>
      <c r="H203" s="289">
        <v>120</v>
      </c>
      <c r="I203" s="290"/>
      <c r="J203" s="286"/>
      <c r="K203" s="286"/>
      <c r="L203" s="291"/>
      <c r="M203" s="292"/>
      <c r="N203" s="293"/>
      <c r="O203" s="293"/>
      <c r="P203" s="293"/>
      <c r="Q203" s="293"/>
      <c r="R203" s="293"/>
      <c r="S203" s="293"/>
      <c r="T203" s="29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5" t="s">
        <v>130</v>
      </c>
      <c r="AU203" s="295" t="s">
        <v>86</v>
      </c>
      <c r="AV203" s="15" t="s">
        <v>128</v>
      </c>
      <c r="AW203" s="15" t="s">
        <v>33</v>
      </c>
      <c r="AX203" s="15" t="s">
        <v>84</v>
      </c>
      <c r="AY203" s="295" t="s">
        <v>121</v>
      </c>
    </row>
    <row r="204" s="2" customFormat="1" ht="16.5" customHeight="1">
      <c r="A204" s="38"/>
      <c r="B204" s="39"/>
      <c r="C204" s="270" t="s">
        <v>404</v>
      </c>
      <c r="D204" s="270" t="s">
        <v>173</v>
      </c>
      <c r="E204" s="271" t="s">
        <v>405</v>
      </c>
      <c r="F204" s="272" t="s">
        <v>406</v>
      </c>
      <c r="G204" s="273" t="s">
        <v>226</v>
      </c>
      <c r="H204" s="274">
        <v>60</v>
      </c>
      <c r="I204" s="275"/>
      <c r="J204" s="276">
        <f>ROUND(I204*H204,2)</f>
        <v>0</v>
      </c>
      <c r="K204" s="272" t="s">
        <v>1</v>
      </c>
      <c r="L204" s="277"/>
      <c r="M204" s="278" t="s">
        <v>1</v>
      </c>
      <c r="N204" s="279" t="s">
        <v>41</v>
      </c>
      <c r="O204" s="91"/>
      <c r="P204" s="244">
        <f>O204*H204</f>
        <v>0</v>
      </c>
      <c r="Q204" s="244">
        <v>0.0016000000000000001</v>
      </c>
      <c r="R204" s="244">
        <f>Q204*H204</f>
        <v>0.096000000000000002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156</v>
      </c>
      <c r="AT204" s="246" t="s">
        <v>173</v>
      </c>
      <c r="AU204" s="246" t="s">
        <v>86</v>
      </c>
      <c r="AY204" s="17" t="s">
        <v>121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84</v>
      </c>
      <c r="BK204" s="247">
        <f>ROUND(I204*H204,2)</f>
        <v>0</v>
      </c>
      <c r="BL204" s="17" t="s">
        <v>128</v>
      </c>
      <c r="BM204" s="246" t="s">
        <v>407</v>
      </c>
    </row>
    <row r="205" s="13" customFormat="1">
      <c r="A205" s="13"/>
      <c r="B205" s="248"/>
      <c r="C205" s="249"/>
      <c r="D205" s="250" t="s">
        <v>130</v>
      </c>
      <c r="E205" s="249"/>
      <c r="F205" s="252" t="s">
        <v>408</v>
      </c>
      <c r="G205" s="249"/>
      <c r="H205" s="253">
        <v>60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130</v>
      </c>
      <c r="AU205" s="259" t="s">
        <v>86</v>
      </c>
      <c r="AV205" s="13" t="s">
        <v>86</v>
      </c>
      <c r="AW205" s="13" t="s">
        <v>4</v>
      </c>
      <c r="AX205" s="13" t="s">
        <v>84</v>
      </c>
      <c r="AY205" s="259" t="s">
        <v>121</v>
      </c>
    </row>
    <row r="206" s="2" customFormat="1" ht="16.5" customHeight="1">
      <c r="A206" s="38"/>
      <c r="B206" s="39"/>
      <c r="C206" s="270" t="s">
        <v>409</v>
      </c>
      <c r="D206" s="270" t="s">
        <v>173</v>
      </c>
      <c r="E206" s="271" t="s">
        <v>410</v>
      </c>
      <c r="F206" s="272" t="s">
        <v>411</v>
      </c>
      <c r="G206" s="273" t="s">
        <v>226</v>
      </c>
      <c r="H206" s="274">
        <v>60</v>
      </c>
      <c r="I206" s="275"/>
      <c r="J206" s="276">
        <f>ROUND(I206*H206,2)</f>
        <v>0</v>
      </c>
      <c r="K206" s="272" t="s">
        <v>1</v>
      </c>
      <c r="L206" s="277"/>
      <c r="M206" s="278" t="s">
        <v>1</v>
      </c>
      <c r="N206" s="279" t="s">
        <v>41</v>
      </c>
      <c r="O206" s="91"/>
      <c r="P206" s="244">
        <f>O206*H206</f>
        <v>0</v>
      </c>
      <c r="Q206" s="244">
        <v>0.0018</v>
      </c>
      <c r="R206" s="244">
        <f>Q206*H206</f>
        <v>0.108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156</v>
      </c>
      <c r="AT206" s="246" t="s">
        <v>173</v>
      </c>
      <c r="AU206" s="246" t="s">
        <v>86</v>
      </c>
      <c r="AY206" s="17" t="s">
        <v>121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84</v>
      </c>
      <c r="BK206" s="247">
        <f>ROUND(I206*H206,2)</f>
        <v>0</v>
      </c>
      <c r="BL206" s="17" t="s">
        <v>128</v>
      </c>
      <c r="BM206" s="246" t="s">
        <v>412</v>
      </c>
    </row>
    <row r="207" s="13" customFormat="1">
      <c r="A207" s="13"/>
      <c r="B207" s="248"/>
      <c r="C207" s="249"/>
      <c r="D207" s="250" t="s">
        <v>130</v>
      </c>
      <c r="E207" s="249"/>
      <c r="F207" s="252" t="s">
        <v>408</v>
      </c>
      <c r="G207" s="249"/>
      <c r="H207" s="253">
        <v>60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130</v>
      </c>
      <c r="AU207" s="259" t="s">
        <v>86</v>
      </c>
      <c r="AV207" s="13" t="s">
        <v>86</v>
      </c>
      <c r="AW207" s="13" t="s">
        <v>4</v>
      </c>
      <c r="AX207" s="13" t="s">
        <v>84</v>
      </c>
      <c r="AY207" s="259" t="s">
        <v>121</v>
      </c>
    </row>
    <row r="208" s="2" customFormat="1" ht="16.5" customHeight="1">
      <c r="A208" s="38"/>
      <c r="B208" s="39"/>
      <c r="C208" s="270" t="s">
        <v>413</v>
      </c>
      <c r="D208" s="270" t="s">
        <v>173</v>
      </c>
      <c r="E208" s="271" t="s">
        <v>414</v>
      </c>
      <c r="F208" s="272" t="s">
        <v>415</v>
      </c>
      <c r="G208" s="273" t="s">
        <v>416</v>
      </c>
      <c r="H208" s="274">
        <v>1</v>
      </c>
      <c r="I208" s="275"/>
      <c r="J208" s="276">
        <f>ROUND(I208*H208,2)</f>
        <v>0</v>
      </c>
      <c r="K208" s="272" t="s">
        <v>1</v>
      </c>
      <c r="L208" s="277"/>
      <c r="M208" s="278" t="s">
        <v>1</v>
      </c>
      <c r="N208" s="279" t="s">
        <v>41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156</v>
      </c>
      <c r="AT208" s="246" t="s">
        <v>173</v>
      </c>
      <c r="AU208" s="246" t="s">
        <v>86</v>
      </c>
      <c r="AY208" s="17" t="s">
        <v>121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84</v>
      </c>
      <c r="BK208" s="247">
        <f>ROUND(I208*H208,2)</f>
        <v>0</v>
      </c>
      <c r="BL208" s="17" t="s">
        <v>128</v>
      </c>
      <c r="BM208" s="246" t="s">
        <v>417</v>
      </c>
    </row>
    <row r="209" s="2" customFormat="1" ht="24" customHeight="1">
      <c r="A209" s="38"/>
      <c r="B209" s="39"/>
      <c r="C209" s="235" t="s">
        <v>418</v>
      </c>
      <c r="D209" s="235" t="s">
        <v>123</v>
      </c>
      <c r="E209" s="236" t="s">
        <v>419</v>
      </c>
      <c r="F209" s="237" t="s">
        <v>420</v>
      </c>
      <c r="G209" s="238" t="s">
        <v>226</v>
      </c>
      <c r="H209" s="239">
        <v>124</v>
      </c>
      <c r="I209" s="240"/>
      <c r="J209" s="241">
        <f>ROUND(I209*H209,2)</f>
        <v>0</v>
      </c>
      <c r="K209" s="237" t="s">
        <v>127</v>
      </c>
      <c r="L209" s="44"/>
      <c r="M209" s="242" t="s">
        <v>1</v>
      </c>
      <c r="N209" s="243" t="s">
        <v>41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128</v>
      </c>
      <c r="AT209" s="246" t="s">
        <v>123</v>
      </c>
      <c r="AU209" s="246" t="s">
        <v>86</v>
      </c>
      <c r="AY209" s="17" t="s">
        <v>121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84</v>
      </c>
      <c r="BK209" s="247">
        <f>ROUND(I209*H209,2)</f>
        <v>0</v>
      </c>
      <c r="BL209" s="17" t="s">
        <v>128</v>
      </c>
      <c r="BM209" s="246" t="s">
        <v>421</v>
      </c>
    </row>
    <row r="210" s="13" customFormat="1">
      <c r="A210" s="13"/>
      <c r="B210" s="248"/>
      <c r="C210" s="249"/>
      <c r="D210" s="250" t="s">
        <v>130</v>
      </c>
      <c r="E210" s="251" t="s">
        <v>1</v>
      </c>
      <c r="F210" s="252" t="s">
        <v>422</v>
      </c>
      <c r="G210" s="249"/>
      <c r="H210" s="253">
        <v>124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130</v>
      </c>
      <c r="AU210" s="259" t="s">
        <v>86</v>
      </c>
      <c r="AV210" s="13" t="s">
        <v>86</v>
      </c>
      <c r="AW210" s="13" t="s">
        <v>33</v>
      </c>
      <c r="AX210" s="13" t="s">
        <v>84</v>
      </c>
      <c r="AY210" s="259" t="s">
        <v>121</v>
      </c>
    </row>
    <row r="211" s="2" customFormat="1" ht="16.5" customHeight="1">
      <c r="A211" s="38"/>
      <c r="B211" s="39"/>
      <c r="C211" s="270" t="s">
        <v>423</v>
      </c>
      <c r="D211" s="270" t="s">
        <v>173</v>
      </c>
      <c r="E211" s="271" t="s">
        <v>424</v>
      </c>
      <c r="F211" s="272" t="s">
        <v>425</v>
      </c>
      <c r="G211" s="273" t="s">
        <v>226</v>
      </c>
      <c r="H211" s="274">
        <v>124</v>
      </c>
      <c r="I211" s="275"/>
      <c r="J211" s="276">
        <f>ROUND(I211*H211,2)</f>
        <v>0</v>
      </c>
      <c r="K211" s="272" t="s">
        <v>127</v>
      </c>
      <c r="L211" s="277"/>
      <c r="M211" s="278" t="s">
        <v>1</v>
      </c>
      <c r="N211" s="279" t="s">
        <v>41</v>
      </c>
      <c r="O211" s="91"/>
      <c r="P211" s="244">
        <f>O211*H211</f>
        <v>0</v>
      </c>
      <c r="Q211" s="244">
        <v>5.0000000000000002E-05</v>
      </c>
      <c r="R211" s="244">
        <f>Q211*H211</f>
        <v>0.0062000000000000006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156</v>
      </c>
      <c r="AT211" s="246" t="s">
        <v>173</v>
      </c>
      <c r="AU211" s="246" t="s">
        <v>86</v>
      </c>
      <c r="AY211" s="17" t="s">
        <v>121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84</v>
      </c>
      <c r="BK211" s="247">
        <f>ROUND(I211*H211,2)</f>
        <v>0</v>
      </c>
      <c r="BL211" s="17" t="s">
        <v>128</v>
      </c>
      <c r="BM211" s="246" t="s">
        <v>426</v>
      </c>
    </row>
    <row r="212" s="12" customFormat="1" ht="22.8" customHeight="1">
      <c r="A212" s="12"/>
      <c r="B212" s="219"/>
      <c r="C212" s="220"/>
      <c r="D212" s="221" t="s">
        <v>75</v>
      </c>
      <c r="E212" s="233" t="s">
        <v>144</v>
      </c>
      <c r="F212" s="233" t="s">
        <v>189</v>
      </c>
      <c r="G212" s="220"/>
      <c r="H212" s="220"/>
      <c r="I212" s="223"/>
      <c r="J212" s="234">
        <f>BK212</f>
        <v>0</v>
      </c>
      <c r="K212" s="220"/>
      <c r="L212" s="225"/>
      <c r="M212" s="226"/>
      <c r="N212" s="227"/>
      <c r="O212" s="227"/>
      <c r="P212" s="228">
        <f>SUM(P213:P218)</f>
        <v>0</v>
      </c>
      <c r="Q212" s="227"/>
      <c r="R212" s="228">
        <f>SUM(R213:R218)</f>
        <v>0.0015</v>
      </c>
      <c r="S212" s="227"/>
      <c r="T212" s="229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84</v>
      </c>
      <c r="AT212" s="231" t="s">
        <v>75</v>
      </c>
      <c r="AU212" s="231" t="s">
        <v>84</v>
      </c>
      <c r="AY212" s="230" t="s">
        <v>121</v>
      </c>
      <c r="BK212" s="232">
        <f>SUM(BK213:BK218)</f>
        <v>0</v>
      </c>
    </row>
    <row r="213" s="2" customFormat="1" ht="24" customHeight="1">
      <c r="A213" s="38"/>
      <c r="B213" s="39"/>
      <c r="C213" s="235" t="s">
        <v>427</v>
      </c>
      <c r="D213" s="235" t="s">
        <v>123</v>
      </c>
      <c r="E213" s="236" t="s">
        <v>428</v>
      </c>
      <c r="F213" s="237" t="s">
        <v>429</v>
      </c>
      <c r="G213" s="238" t="s">
        <v>165</v>
      </c>
      <c r="H213" s="239">
        <v>418</v>
      </c>
      <c r="I213" s="240"/>
      <c r="J213" s="241">
        <f>ROUND(I213*H213,2)</f>
        <v>0</v>
      </c>
      <c r="K213" s="237" t="s">
        <v>127</v>
      </c>
      <c r="L213" s="44"/>
      <c r="M213" s="242" t="s">
        <v>1</v>
      </c>
      <c r="N213" s="243" t="s">
        <v>41</v>
      </c>
      <c r="O213" s="91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128</v>
      </c>
      <c r="AT213" s="246" t="s">
        <v>123</v>
      </c>
      <c r="AU213" s="246" t="s">
        <v>86</v>
      </c>
      <c r="AY213" s="17" t="s">
        <v>121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7" t="s">
        <v>84</v>
      </c>
      <c r="BK213" s="247">
        <f>ROUND(I213*H213,2)</f>
        <v>0</v>
      </c>
      <c r="BL213" s="17" t="s">
        <v>128</v>
      </c>
      <c r="BM213" s="246" t="s">
        <v>430</v>
      </c>
    </row>
    <row r="214" s="13" customFormat="1">
      <c r="A214" s="13"/>
      <c r="B214" s="248"/>
      <c r="C214" s="249"/>
      <c r="D214" s="250" t="s">
        <v>130</v>
      </c>
      <c r="E214" s="251" t="s">
        <v>1</v>
      </c>
      <c r="F214" s="252" t="s">
        <v>431</v>
      </c>
      <c r="G214" s="249"/>
      <c r="H214" s="253">
        <v>418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130</v>
      </c>
      <c r="AU214" s="259" t="s">
        <v>86</v>
      </c>
      <c r="AV214" s="13" t="s">
        <v>86</v>
      </c>
      <c r="AW214" s="13" t="s">
        <v>33</v>
      </c>
      <c r="AX214" s="13" t="s">
        <v>84</v>
      </c>
      <c r="AY214" s="259" t="s">
        <v>121</v>
      </c>
    </row>
    <row r="215" s="2" customFormat="1" ht="16.5" customHeight="1">
      <c r="A215" s="38"/>
      <c r="B215" s="39"/>
      <c r="C215" s="235" t="s">
        <v>432</v>
      </c>
      <c r="D215" s="235" t="s">
        <v>123</v>
      </c>
      <c r="E215" s="236" t="s">
        <v>191</v>
      </c>
      <c r="F215" s="237" t="s">
        <v>192</v>
      </c>
      <c r="G215" s="238" t="s">
        <v>165</v>
      </c>
      <c r="H215" s="239">
        <v>399</v>
      </c>
      <c r="I215" s="240"/>
      <c r="J215" s="241">
        <f>ROUND(I215*H215,2)</f>
        <v>0</v>
      </c>
      <c r="K215" s="237" t="s">
        <v>127</v>
      </c>
      <c r="L215" s="44"/>
      <c r="M215" s="242" t="s">
        <v>1</v>
      </c>
      <c r="N215" s="243" t="s">
        <v>41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128</v>
      </c>
      <c r="AT215" s="246" t="s">
        <v>123</v>
      </c>
      <c r="AU215" s="246" t="s">
        <v>86</v>
      </c>
      <c r="AY215" s="17" t="s">
        <v>121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84</v>
      </c>
      <c r="BK215" s="247">
        <f>ROUND(I215*H215,2)</f>
        <v>0</v>
      </c>
      <c r="BL215" s="17" t="s">
        <v>128</v>
      </c>
      <c r="BM215" s="246" t="s">
        <v>433</v>
      </c>
    </row>
    <row r="216" s="13" customFormat="1">
      <c r="A216" s="13"/>
      <c r="B216" s="248"/>
      <c r="C216" s="249"/>
      <c r="D216" s="250" t="s">
        <v>130</v>
      </c>
      <c r="E216" s="251" t="s">
        <v>1</v>
      </c>
      <c r="F216" s="252" t="s">
        <v>434</v>
      </c>
      <c r="G216" s="249"/>
      <c r="H216" s="253">
        <v>399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130</v>
      </c>
      <c r="AU216" s="259" t="s">
        <v>86</v>
      </c>
      <c r="AV216" s="13" t="s">
        <v>86</v>
      </c>
      <c r="AW216" s="13" t="s">
        <v>33</v>
      </c>
      <c r="AX216" s="13" t="s">
        <v>84</v>
      </c>
      <c r="AY216" s="259" t="s">
        <v>121</v>
      </c>
    </row>
    <row r="217" s="2" customFormat="1" ht="24" customHeight="1">
      <c r="A217" s="38"/>
      <c r="B217" s="39"/>
      <c r="C217" s="235" t="s">
        <v>435</v>
      </c>
      <c r="D217" s="235" t="s">
        <v>123</v>
      </c>
      <c r="E217" s="236" t="s">
        <v>436</v>
      </c>
      <c r="F217" s="237" t="s">
        <v>437</v>
      </c>
      <c r="G217" s="238" t="s">
        <v>165</v>
      </c>
      <c r="H217" s="239">
        <v>399</v>
      </c>
      <c r="I217" s="240"/>
      <c r="J217" s="241">
        <f>ROUND(I217*H217,2)</f>
        <v>0</v>
      </c>
      <c r="K217" s="237" t="s">
        <v>127</v>
      </c>
      <c r="L217" s="44"/>
      <c r="M217" s="242" t="s">
        <v>1</v>
      </c>
      <c r="N217" s="243" t="s">
        <v>41</v>
      </c>
      <c r="O217" s="91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128</v>
      </c>
      <c r="AT217" s="246" t="s">
        <v>123</v>
      </c>
      <c r="AU217" s="246" t="s">
        <v>86</v>
      </c>
      <c r="AY217" s="17" t="s">
        <v>121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7" t="s">
        <v>84</v>
      </c>
      <c r="BK217" s="247">
        <f>ROUND(I217*H217,2)</f>
        <v>0</v>
      </c>
      <c r="BL217" s="17" t="s">
        <v>128</v>
      </c>
      <c r="BM217" s="246" t="s">
        <v>438</v>
      </c>
    </row>
    <row r="218" s="2" customFormat="1" ht="24" customHeight="1">
      <c r="A218" s="38"/>
      <c r="B218" s="39"/>
      <c r="C218" s="235" t="s">
        <v>439</v>
      </c>
      <c r="D218" s="235" t="s">
        <v>123</v>
      </c>
      <c r="E218" s="236" t="s">
        <v>440</v>
      </c>
      <c r="F218" s="237" t="s">
        <v>441</v>
      </c>
      <c r="G218" s="238" t="s">
        <v>226</v>
      </c>
      <c r="H218" s="239">
        <v>150</v>
      </c>
      <c r="I218" s="240"/>
      <c r="J218" s="241">
        <f>ROUND(I218*H218,2)</f>
        <v>0</v>
      </c>
      <c r="K218" s="237" t="s">
        <v>127</v>
      </c>
      <c r="L218" s="44"/>
      <c r="M218" s="242" t="s">
        <v>1</v>
      </c>
      <c r="N218" s="243" t="s">
        <v>41</v>
      </c>
      <c r="O218" s="91"/>
      <c r="P218" s="244">
        <f>O218*H218</f>
        <v>0</v>
      </c>
      <c r="Q218" s="244">
        <v>1.0000000000000001E-05</v>
      </c>
      <c r="R218" s="244">
        <f>Q218*H218</f>
        <v>0.0015</v>
      </c>
      <c r="S218" s="244">
        <v>0</v>
      </c>
      <c r="T218" s="24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6" t="s">
        <v>128</v>
      </c>
      <c r="AT218" s="246" t="s">
        <v>123</v>
      </c>
      <c r="AU218" s="246" t="s">
        <v>86</v>
      </c>
      <c r="AY218" s="17" t="s">
        <v>121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7" t="s">
        <v>84</v>
      </c>
      <c r="BK218" s="247">
        <f>ROUND(I218*H218,2)</f>
        <v>0</v>
      </c>
      <c r="BL218" s="17" t="s">
        <v>128</v>
      </c>
      <c r="BM218" s="246" t="s">
        <v>442</v>
      </c>
    </row>
    <row r="219" s="12" customFormat="1" ht="22.8" customHeight="1">
      <c r="A219" s="12"/>
      <c r="B219" s="219"/>
      <c r="C219" s="220"/>
      <c r="D219" s="221" t="s">
        <v>75</v>
      </c>
      <c r="E219" s="233" t="s">
        <v>148</v>
      </c>
      <c r="F219" s="233" t="s">
        <v>443</v>
      </c>
      <c r="G219" s="220"/>
      <c r="H219" s="220"/>
      <c r="I219" s="223"/>
      <c r="J219" s="234">
        <f>BK219</f>
        <v>0</v>
      </c>
      <c r="K219" s="220"/>
      <c r="L219" s="225"/>
      <c r="M219" s="226"/>
      <c r="N219" s="227"/>
      <c r="O219" s="227"/>
      <c r="P219" s="228">
        <f>SUM(P220:P223)</f>
        <v>0</v>
      </c>
      <c r="Q219" s="227"/>
      <c r="R219" s="228">
        <f>SUM(R220:R223)</f>
        <v>0.30782999999999999</v>
      </c>
      <c r="S219" s="227"/>
      <c r="T219" s="229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0" t="s">
        <v>84</v>
      </c>
      <c r="AT219" s="231" t="s">
        <v>75</v>
      </c>
      <c r="AU219" s="231" t="s">
        <v>84</v>
      </c>
      <c r="AY219" s="230" t="s">
        <v>121</v>
      </c>
      <c r="BK219" s="232">
        <f>SUM(BK220:BK223)</f>
        <v>0</v>
      </c>
    </row>
    <row r="220" s="2" customFormat="1" ht="24" customHeight="1">
      <c r="A220" s="38"/>
      <c r="B220" s="39"/>
      <c r="C220" s="235" t="s">
        <v>444</v>
      </c>
      <c r="D220" s="235" t="s">
        <v>123</v>
      </c>
      <c r="E220" s="236" t="s">
        <v>445</v>
      </c>
      <c r="F220" s="237" t="s">
        <v>446</v>
      </c>
      <c r="G220" s="238" t="s">
        <v>165</v>
      </c>
      <c r="H220" s="239">
        <v>46.5</v>
      </c>
      <c r="I220" s="240"/>
      <c r="J220" s="241">
        <f>ROUND(I220*H220,2)</f>
        <v>0</v>
      </c>
      <c r="K220" s="237" t="s">
        <v>127</v>
      </c>
      <c r="L220" s="44"/>
      <c r="M220" s="242" t="s">
        <v>1</v>
      </c>
      <c r="N220" s="243" t="s">
        <v>41</v>
      </c>
      <c r="O220" s="91"/>
      <c r="P220" s="244">
        <f>O220*H220</f>
        <v>0</v>
      </c>
      <c r="Q220" s="244">
        <v>0.00025999999999999998</v>
      </c>
      <c r="R220" s="244">
        <f>Q220*H220</f>
        <v>0.012089999999999998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128</v>
      </c>
      <c r="AT220" s="246" t="s">
        <v>123</v>
      </c>
      <c r="AU220" s="246" t="s">
        <v>86</v>
      </c>
      <c r="AY220" s="17" t="s">
        <v>121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84</v>
      </c>
      <c r="BK220" s="247">
        <f>ROUND(I220*H220,2)</f>
        <v>0</v>
      </c>
      <c r="BL220" s="17" t="s">
        <v>128</v>
      </c>
      <c r="BM220" s="246" t="s">
        <v>447</v>
      </c>
    </row>
    <row r="221" s="13" customFormat="1">
      <c r="A221" s="13"/>
      <c r="B221" s="248"/>
      <c r="C221" s="249"/>
      <c r="D221" s="250" t="s">
        <v>130</v>
      </c>
      <c r="E221" s="251" t="s">
        <v>1</v>
      </c>
      <c r="F221" s="252" t="s">
        <v>448</v>
      </c>
      <c r="G221" s="249"/>
      <c r="H221" s="253">
        <v>46.5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130</v>
      </c>
      <c r="AU221" s="259" t="s">
        <v>86</v>
      </c>
      <c r="AV221" s="13" t="s">
        <v>86</v>
      </c>
      <c r="AW221" s="13" t="s">
        <v>33</v>
      </c>
      <c r="AX221" s="13" t="s">
        <v>84</v>
      </c>
      <c r="AY221" s="259" t="s">
        <v>121</v>
      </c>
    </row>
    <row r="222" s="2" customFormat="1" ht="24" customHeight="1">
      <c r="A222" s="38"/>
      <c r="B222" s="39"/>
      <c r="C222" s="235" t="s">
        <v>449</v>
      </c>
      <c r="D222" s="235" t="s">
        <v>123</v>
      </c>
      <c r="E222" s="236" t="s">
        <v>450</v>
      </c>
      <c r="F222" s="237" t="s">
        <v>451</v>
      </c>
      <c r="G222" s="238" t="s">
        <v>165</v>
      </c>
      <c r="H222" s="239">
        <v>46.5</v>
      </c>
      <c r="I222" s="240"/>
      <c r="J222" s="241">
        <f>ROUND(I222*H222,2)</f>
        <v>0</v>
      </c>
      <c r="K222" s="237" t="s">
        <v>127</v>
      </c>
      <c r="L222" s="44"/>
      <c r="M222" s="242" t="s">
        <v>1</v>
      </c>
      <c r="N222" s="243" t="s">
        <v>41</v>
      </c>
      <c r="O222" s="91"/>
      <c r="P222" s="244">
        <f>O222*H222</f>
        <v>0</v>
      </c>
      <c r="Q222" s="244">
        <v>0.0043800000000000002</v>
      </c>
      <c r="R222" s="244">
        <f>Q222*H222</f>
        <v>0.20367000000000002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128</v>
      </c>
      <c r="AT222" s="246" t="s">
        <v>123</v>
      </c>
      <c r="AU222" s="246" t="s">
        <v>86</v>
      </c>
      <c r="AY222" s="17" t="s">
        <v>121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84</v>
      </c>
      <c r="BK222" s="247">
        <f>ROUND(I222*H222,2)</f>
        <v>0</v>
      </c>
      <c r="BL222" s="17" t="s">
        <v>128</v>
      </c>
      <c r="BM222" s="246" t="s">
        <v>452</v>
      </c>
    </row>
    <row r="223" s="2" customFormat="1" ht="24" customHeight="1">
      <c r="A223" s="38"/>
      <c r="B223" s="39"/>
      <c r="C223" s="235" t="s">
        <v>453</v>
      </c>
      <c r="D223" s="235" t="s">
        <v>123</v>
      </c>
      <c r="E223" s="236" t="s">
        <v>454</v>
      </c>
      <c r="F223" s="237" t="s">
        <v>455</v>
      </c>
      <c r="G223" s="238" t="s">
        <v>165</v>
      </c>
      <c r="H223" s="239">
        <v>46.5</v>
      </c>
      <c r="I223" s="240"/>
      <c r="J223" s="241">
        <f>ROUND(I223*H223,2)</f>
        <v>0</v>
      </c>
      <c r="K223" s="237" t="s">
        <v>127</v>
      </c>
      <c r="L223" s="44"/>
      <c r="M223" s="242" t="s">
        <v>1</v>
      </c>
      <c r="N223" s="243" t="s">
        <v>41</v>
      </c>
      <c r="O223" s="91"/>
      <c r="P223" s="244">
        <f>O223*H223</f>
        <v>0</v>
      </c>
      <c r="Q223" s="244">
        <v>0.00198</v>
      </c>
      <c r="R223" s="244">
        <f>Q223*H223</f>
        <v>0.092069999999999999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128</v>
      </c>
      <c r="AT223" s="246" t="s">
        <v>123</v>
      </c>
      <c r="AU223" s="246" t="s">
        <v>86</v>
      </c>
      <c r="AY223" s="17" t="s">
        <v>121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84</v>
      </c>
      <c r="BK223" s="247">
        <f>ROUND(I223*H223,2)</f>
        <v>0</v>
      </c>
      <c r="BL223" s="17" t="s">
        <v>128</v>
      </c>
      <c r="BM223" s="246" t="s">
        <v>456</v>
      </c>
    </row>
    <row r="224" s="12" customFormat="1" ht="22.8" customHeight="1">
      <c r="A224" s="12"/>
      <c r="B224" s="219"/>
      <c r="C224" s="220"/>
      <c r="D224" s="221" t="s">
        <v>75</v>
      </c>
      <c r="E224" s="233" t="s">
        <v>162</v>
      </c>
      <c r="F224" s="233" t="s">
        <v>223</v>
      </c>
      <c r="G224" s="220"/>
      <c r="H224" s="220"/>
      <c r="I224" s="223"/>
      <c r="J224" s="234">
        <f>BK224</f>
        <v>0</v>
      </c>
      <c r="K224" s="220"/>
      <c r="L224" s="225"/>
      <c r="M224" s="226"/>
      <c r="N224" s="227"/>
      <c r="O224" s="227"/>
      <c r="P224" s="228">
        <f>SUM(P225:P236)</f>
        <v>0</v>
      </c>
      <c r="Q224" s="227"/>
      <c r="R224" s="228">
        <f>SUM(R225:R236)</f>
        <v>30.921082499999997</v>
      </c>
      <c r="S224" s="227"/>
      <c r="T224" s="229">
        <f>SUM(T225:T236)</f>
        <v>0.29759999999999998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0" t="s">
        <v>84</v>
      </c>
      <c r="AT224" s="231" t="s">
        <v>75</v>
      </c>
      <c r="AU224" s="231" t="s">
        <v>84</v>
      </c>
      <c r="AY224" s="230" t="s">
        <v>121</v>
      </c>
      <c r="BK224" s="232">
        <f>SUM(BK225:BK236)</f>
        <v>0</v>
      </c>
    </row>
    <row r="225" s="2" customFormat="1" ht="24" customHeight="1">
      <c r="A225" s="38"/>
      <c r="B225" s="39"/>
      <c r="C225" s="235" t="s">
        <v>457</v>
      </c>
      <c r="D225" s="235" t="s">
        <v>123</v>
      </c>
      <c r="E225" s="236" t="s">
        <v>224</v>
      </c>
      <c r="F225" s="237" t="s">
        <v>225</v>
      </c>
      <c r="G225" s="238" t="s">
        <v>226</v>
      </c>
      <c r="H225" s="239">
        <v>98</v>
      </c>
      <c r="I225" s="240"/>
      <c r="J225" s="241">
        <f>ROUND(I225*H225,2)</f>
        <v>0</v>
      </c>
      <c r="K225" s="237" t="s">
        <v>127</v>
      </c>
      <c r="L225" s="44"/>
      <c r="M225" s="242" t="s">
        <v>1</v>
      </c>
      <c r="N225" s="243" t="s">
        <v>41</v>
      </c>
      <c r="O225" s="91"/>
      <c r="P225" s="244">
        <f>O225*H225</f>
        <v>0</v>
      </c>
      <c r="Q225" s="244">
        <v>0.1295</v>
      </c>
      <c r="R225" s="244">
        <f>Q225*H225</f>
        <v>12.691000000000001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128</v>
      </c>
      <c r="AT225" s="246" t="s">
        <v>123</v>
      </c>
      <c r="AU225" s="246" t="s">
        <v>86</v>
      </c>
      <c r="AY225" s="17" t="s">
        <v>121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84</v>
      </c>
      <c r="BK225" s="247">
        <f>ROUND(I225*H225,2)</f>
        <v>0</v>
      </c>
      <c r="BL225" s="17" t="s">
        <v>128</v>
      </c>
      <c r="BM225" s="246" t="s">
        <v>458</v>
      </c>
    </row>
    <row r="226" s="13" customFormat="1">
      <c r="A226" s="13"/>
      <c r="B226" s="248"/>
      <c r="C226" s="249"/>
      <c r="D226" s="250" t="s">
        <v>130</v>
      </c>
      <c r="E226" s="251" t="s">
        <v>1</v>
      </c>
      <c r="F226" s="252" t="s">
        <v>459</v>
      </c>
      <c r="G226" s="249"/>
      <c r="H226" s="253">
        <v>98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130</v>
      </c>
      <c r="AU226" s="259" t="s">
        <v>86</v>
      </c>
      <c r="AV226" s="13" t="s">
        <v>86</v>
      </c>
      <c r="AW226" s="13" t="s">
        <v>33</v>
      </c>
      <c r="AX226" s="13" t="s">
        <v>84</v>
      </c>
      <c r="AY226" s="259" t="s">
        <v>121</v>
      </c>
    </row>
    <row r="227" s="2" customFormat="1" ht="16.5" customHeight="1">
      <c r="A227" s="38"/>
      <c r="B227" s="39"/>
      <c r="C227" s="270" t="s">
        <v>460</v>
      </c>
      <c r="D227" s="270" t="s">
        <v>173</v>
      </c>
      <c r="E227" s="271" t="s">
        <v>230</v>
      </c>
      <c r="F227" s="272" t="s">
        <v>231</v>
      </c>
      <c r="G227" s="273" t="s">
        <v>226</v>
      </c>
      <c r="H227" s="274">
        <v>98</v>
      </c>
      <c r="I227" s="275"/>
      <c r="J227" s="276">
        <f>ROUND(I227*H227,2)</f>
        <v>0</v>
      </c>
      <c r="K227" s="272" t="s">
        <v>127</v>
      </c>
      <c r="L227" s="277"/>
      <c r="M227" s="278" t="s">
        <v>1</v>
      </c>
      <c r="N227" s="279" t="s">
        <v>41</v>
      </c>
      <c r="O227" s="91"/>
      <c r="P227" s="244">
        <f>O227*H227</f>
        <v>0</v>
      </c>
      <c r="Q227" s="244">
        <v>0.044999999999999998</v>
      </c>
      <c r="R227" s="244">
        <f>Q227*H227</f>
        <v>4.4100000000000001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156</v>
      </c>
      <c r="AT227" s="246" t="s">
        <v>173</v>
      </c>
      <c r="AU227" s="246" t="s">
        <v>86</v>
      </c>
      <c r="AY227" s="17" t="s">
        <v>121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84</v>
      </c>
      <c r="BK227" s="247">
        <f>ROUND(I227*H227,2)</f>
        <v>0</v>
      </c>
      <c r="BL227" s="17" t="s">
        <v>128</v>
      </c>
      <c r="BM227" s="246" t="s">
        <v>461</v>
      </c>
    </row>
    <row r="228" s="2" customFormat="1" ht="24" customHeight="1">
      <c r="A228" s="38"/>
      <c r="B228" s="39"/>
      <c r="C228" s="235" t="s">
        <v>462</v>
      </c>
      <c r="D228" s="235" t="s">
        <v>123</v>
      </c>
      <c r="E228" s="236" t="s">
        <v>234</v>
      </c>
      <c r="F228" s="237" t="s">
        <v>235</v>
      </c>
      <c r="G228" s="238" t="s">
        <v>126</v>
      </c>
      <c r="H228" s="239">
        <v>6.125</v>
      </c>
      <c r="I228" s="240"/>
      <c r="J228" s="241">
        <f>ROUND(I228*H228,2)</f>
        <v>0</v>
      </c>
      <c r="K228" s="237" t="s">
        <v>127</v>
      </c>
      <c r="L228" s="44"/>
      <c r="M228" s="242" t="s">
        <v>1</v>
      </c>
      <c r="N228" s="243" t="s">
        <v>41</v>
      </c>
      <c r="O228" s="91"/>
      <c r="P228" s="244">
        <f>O228*H228</f>
        <v>0</v>
      </c>
      <c r="Q228" s="244">
        <v>2.2563399999999998</v>
      </c>
      <c r="R228" s="244">
        <f>Q228*H228</f>
        <v>13.820082499999998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128</v>
      </c>
      <c r="AT228" s="246" t="s">
        <v>123</v>
      </c>
      <c r="AU228" s="246" t="s">
        <v>86</v>
      </c>
      <c r="AY228" s="17" t="s">
        <v>121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84</v>
      </c>
      <c r="BK228" s="247">
        <f>ROUND(I228*H228,2)</f>
        <v>0</v>
      </c>
      <c r="BL228" s="17" t="s">
        <v>128</v>
      </c>
      <c r="BM228" s="246" t="s">
        <v>463</v>
      </c>
    </row>
    <row r="229" s="13" customFormat="1">
      <c r="A229" s="13"/>
      <c r="B229" s="248"/>
      <c r="C229" s="249"/>
      <c r="D229" s="250" t="s">
        <v>130</v>
      </c>
      <c r="E229" s="251" t="s">
        <v>1</v>
      </c>
      <c r="F229" s="252" t="s">
        <v>464</v>
      </c>
      <c r="G229" s="249"/>
      <c r="H229" s="253">
        <v>6.125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130</v>
      </c>
      <c r="AU229" s="259" t="s">
        <v>86</v>
      </c>
      <c r="AV229" s="13" t="s">
        <v>86</v>
      </c>
      <c r="AW229" s="13" t="s">
        <v>33</v>
      </c>
      <c r="AX229" s="13" t="s">
        <v>84</v>
      </c>
      <c r="AY229" s="259" t="s">
        <v>121</v>
      </c>
    </row>
    <row r="230" s="2" customFormat="1" ht="24" customHeight="1">
      <c r="A230" s="38"/>
      <c r="B230" s="39"/>
      <c r="C230" s="235" t="s">
        <v>465</v>
      </c>
      <c r="D230" s="235" t="s">
        <v>123</v>
      </c>
      <c r="E230" s="236" t="s">
        <v>466</v>
      </c>
      <c r="F230" s="237" t="s">
        <v>467</v>
      </c>
      <c r="G230" s="238" t="s">
        <v>226</v>
      </c>
      <c r="H230" s="239">
        <v>120</v>
      </c>
      <c r="I230" s="240"/>
      <c r="J230" s="241">
        <f>ROUND(I230*H230,2)</f>
        <v>0</v>
      </c>
      <c r="K230" s="237" t="s">
        <v>127</v>
      </c>
      <c r="L230" s="44"/>
      <c r="M230" s="242" t="s">
        <v>1</v>
      </c>
      <c r="N230" s="243" t="s">
        <v>41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0.00248</v>
      </c>
      <c r="T230" s="245">
        <f>S230*H230</f>
        <v>0.29759999999999998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128</v>
      </c>
      <c r="AT230" s="246" t="s">
        <v>123</v>
      </c>
      <c r="AU230" s="246" t="s">
        <v>86</v>
      </c>
      <c r="AY230" s="17" t="s">
        <v>121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84</v>
      </c>
      <c r="BK230" s="247">
        <f>ROUND(I230*H230,2)</f>
        <v>0</v>
      </c>
      <c r="BL230" s="17" t="s">
        <v>128</v>
      </c>
      <c r="BM230" s="246" t="s">
        <v>468</v>
      </c>
    </row>
    <row r="231" s="14" customFormat="1">
      <c r="A231" s="14"/>
      <c r="B231" s="260"/>
      <c r="C231" s="261"/>
      <c r="D231" s="250" t="s">
        <v>130</v>
      </c>
      <c r="E231" s="262" t="s">
        <v>1</v>
      </c>
      <c r="F231" s="263" t="s">
        <v>401</v>
      </c>
      <c r="G231" s="261"/>
      <c r="H231" s="262" t="s">
        <v>1</v>
      </c>
      <c r="I231" s="264"/>
      <c r="J231" s="261"/>
      <c r="K231" s="261"/>
      <c r="L231" s="265"/>
      <c r="M231" s="266"/>
      <c r="N231" s="267"/>
      <c r="O231" s="267"/>
      <c r="P231" s="267"/>
      <c r="Q231" s="267"/>
      <c r="R231" s="267"/>
      <c r="S231" s="267"/>
      <c r="T231" s="26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9" t="s">
        <v>130</v>
      </c>
      <c r="AU231" s="269" t="s">
        <v>86</v>
      </c>
      <c r="AV231" s="14" t="s">
        <v>84</v>
      </c>
      <c r="AW231" s="14" t="s">
        <v>33</v>
      </c>
      <c r="AX231" s="14" t="s">
        <v>76</v>
      </c>
      <c r="AY231" s="269" t="s">
        <v>121</v>
      </c>
    </row>
    <row r="232" s="13" customFormat="1">
      <c r="A232" s="13"/>
      <c r="B232" s="248"/>
      <c r="C232" s="249"/>
      <c r="D232" s="250" t="s">
        <v>130</v>
      </c>
      <c r="E232" s="251" t="s">
        <v>1</v>
      </c>
      <c r="F232" s="252" t="s">
        <v>402</v>
      </c>
      <c r="G232" s="249"/>
      <c r="H232" s="253">
        <v>120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130</v>
      </c>
      <c r="AU232" s="259" t="s">
        <v>86</v>
      </c>
      <c r="AV232" s="13" t="s">
        <v>86</v>
      </c>
      <c r="AW232" s="13" t="s">
        <v>33</v>
      </c>
      <c r="AX232" s="13" t="s">
        <v>84</v>
      </c>
      <c r="AY232" s="259" t="s">
        <v>121</v>
      </c>
    </row>
    <row r="233" s="2" customFormat="1" ht="48" customHeight="1">
      <c r="A233" s="38"/>
      <c r="B233" s="39"/>
      <c r="C233" s="270" t="s">
        <v>469</v>
      </c>
      <c r="D233" s="270" t="s">
        <v>173</v>
      </c>
      <c r="E233" s="271" t="s">
        <v>470</v>
      </c>
      <c r="F233" s="272" t="s">
        <v>471</v>
      </c>
      <c r="G233" s="273" t="s">
        <v>356</v>
      </c>
      <c r="H233" s="274">
        <v>1</v>
      </c>
      <c r="I233" s="275"/>
      <c r="J233" s="276">
        <f>ROUND(I233*H233,2)</f>
        <v>0</v>
      </c>
      <c r="K233" s="272" t="s">
        <v>1</v>
      </c>
      <c r="L233" s="277"/>
      <c r="M233" s="278" t="s">
        <v>1</v>
      </c>
      <c r="N233" s="279" t="s">
        <v>41</v>
      </c>
      <c r="O233" s="91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156</v>
      </c>
      <c r="AT233" s="246" t="s">
        <v>173</v>
      </c>
      <c r="AU233" s="246" t="s">
        <v>86</v>
      </c>
      <c r="AY233" s="17" t="s">
        <v>121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7" t="s">
        <v>84</v>
      </c>
      <c r="BK233" s="247">
        <f>ROUND(I233*H233,2)</f>
        <v>0</v>
      </c>
      <c r="BL233" s="17" t="s">
        <v>128</v>
      </c>
      <c r="BM233" s="246" t="s">
        <v>472</v>
      </c>
    </row>
    <row r="234" s="14" customFormat="1">
      <c r="A234" s="14"/>
      <c r="B234" s="260"/>
      <c r="C234" s="261"/>
      <c r="D234" s="250" t="s">
        <v>130</v>
      </c>
      <c r="E234" s="262" t="s">
        <v>1</v>
      </c>
      <c r="F234" s="263" t="s">
        <v>473</v>
      </c>
      <c r="G234" s="261"/>
      <c r="H234" s="262" t="s">
        <v>1</v>
      </c>
      <c r="I234" s="264"/>
      <c r="J234" s="261"/>
      <c r="K234" s="261"/>
      <c r="L234" s="265"/>
      <c r="M234" s="266"/>
      <c r="N234" s="267"/>
      <c r="O234" s="267"/>
      <c r="P234" s="267"/>
      <c r="Q234" s="267"/>
      <c r="R234" s="267"/>
      <c r="S234" s="267"/>
      <c r="T234" s="26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9" t="s">
        <v>130</v>
      </c>
      <c r="AU234" s="269" t="s">
        <v>86</v>
      </c>
      <c r="AV234" s="14" t="s">
        <v>84</v>
      </c>
      <c r="AW234" s="14" t="s">
        <v>33</v>
      </c>
      <c r="AX234" s="14" t="s">
        <v>76</v>
      </c>
      <c r="AY234" s="269" t="s">
        <v>121</v>
      </c>
    </row>
    <row r="235" s="14" customFormat="1">
      <c r="A235" s="14"/>
      <c r="B235" s="260"/>
      <c r="C235" s="261"/>
      <c r="D235" s="250" t="s">
        <v>130</v>
      </c>
      <c r="E235" s="262" t="s">
        <v>1</v>
      </c>
      <c r="F235" s="263" t="s">
        <v>474</v>
      </c>
      <c r="G235" s="261"/>
      <c r="H235" s="262" t="s">
        <v>1</v>
      </c>
      <c r="I235" s="264"/>
      <c r="J235" s="261"/>
      <c r="K235" s="261"/>
      <c r="L235" s="265"/>
      <c r="M235" s="266"/>
      <c r="N235" s="267"/>
      <c r="O235" s="267"/>
      <c r="P235" s="267"/>
      <c r="Q235" s="267"/>
      <c r="R235" s="267"/>
      <c r="S235" s="267"/>
      <c r="T235" s="26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9" t="s">
        <v>130</v>
      </c>
      <c r="AU235" s="269" t="s">
        <v>86</v>
      </c>
      <c r="AV235" s="14" t="s">
        <v>84</v>
      </c>
      <c r="AW235" s="14" t="s">
        <v>33</v>
      </c>
      <c r="AX235" s="14" t="s">
        <v>76</v>
      </c>
      <c r="AY235" s="269" t="s">
        <v>121</v>
      </c>
    </row>
    <row r="236" s="13" customFormat="1">
      <c r="A236" s="13"/>
      <c r="B236" s="248"/>
      <c r="C236" s="249"/>
      <c r="D236" s="250" t="s">
        <v>130</v>
      </c>
      <c r="E236" s="251" t="s">
        <v>1</v>
      </c>
      <c r="F236" s="252" t="s">
        <v>84</v>
      </c>
      <c r="G236" s="249"/>
      <c r="H236" s="253">
        <v>1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130</v>
      </c>
      <c r="AU236" s="259" t="s">
        <v>86</v>
      </c>
      <c r="AV236" s="13" t="s">
        <v>86</v>
      </c>
      <c r="AW236" s="13" t="s">
        <v>33</v>
      </c>
      <c r="AX236" s="13" t="s">
        <v>84</v>
      </c>
      <c r="AY236" s="259" t="s">
        <v>121</v>
      </c>
    </row>
    <row r="237" s="12" customFormat="1" ht="22.8" customHeight="1">
      <c r="A237" s="12"/>
      <c r="B237" s="219"/>
      <c r="C237" s="220"/>
      <c r="D237" s="221" t="s">
        <v>75</v>
      </c>
      <c r="E237" s="233" t="s">
        <v>248</v>
      </c>
      <c r="F237" s="233" t="s">
        <v>249</v>
      </c>
      <c r="G237" s="220"/>
      <c r="H237" s="220"/>
      <c r="I237" s="223"/>
      <c r="J237" s="234">
        <f>BK237</f>
        <v>0</v>
      </c>
      <c r="K237" s="220"/>
      <c r="L237" s="225"/>
      <c r="M237" s="226"/>
      <c r="N237" s="227"/>
      <c r="O237" s="227"/>
      <c r="P237" s="228">
        <f>SUM(P238:P241)</f>
        <v>0</v>
      </c>
      <c r="Q237" s="227"/>
      <c r="R237" s="228">
        <f>SUM(R238:R241)</f>
        <v>0</v>
      </c>
      <c r="S237" s="227"/>
      <c r="T237" s="229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0" t="s">
        <v>84</v>
      </c>
      <c r="AT237" s="231" t="s">
        <v>75</v>
      </c>
      <c r="AU237" s="231" t="s">
        <v>84</v>
      </c>
      <c r="AY237" s="230" t="s">
        <v>121</v>
      </c>
      <c r="BK237" s="232">
        <f>SUM(BK238:BK241)</f>
        <v>0</v>
      </c>
    </row>
    <row r="238" s="2" customFormat="1" ht="16.5" customHeight="1">
      <c r="A238" s="38"/>
      <c r="B238" s="39"/>
      <c r="C238" s="235" t="s">
        <v>475</v>
      </c>
      <c r="D238" s="235" t="s">
        <v>123</v>
      </c>
      <c r="E238" s="236" t="s">
        <v>251</v>
      </c>
      <c r="F238" s="237" t="s">
        <v>252</v>
      </c>
      <c r="G238" s="238" t="s">
        <v>159</v>
      </c>
      <c r="H238" s="239">
        <v>0.73799999999999999</v>
      </c>
      <c r="I238" s="240"/>
      <c r="J238" s="241">
        <f>ROUND(I238*H238,2)</f>
        <v>0</v>
      </c>
      <c r="K238" s="237" t="s">
        <v>127</v>
      </c>
      <c r="L238" s="44"/>
      <c r="M238" s="242" t="s">
        <v>1</v>
      </c>
      <c r="N238" s="243" t="s">
        <v>41</v>
      </c>
      <c r="O238" s="91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6" t="s">
        <v>128</v>
      </c>
      <c r="AT238" s="246" t="s">
        <v>123</v>
      </c>
      <c r="AU238" s="246" t="s">
        <v>86</v>
      </c>
      <c r="AY238" s="17" t="s">
        <v>121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7" t="s">
        <v>84</v>
      </c>
      <c r="BK238" s="247">
        <f>ROUND(I238*H238,2)</f>
        <v>0</v>
      </c>
      <c r="BL238" s="17" t="s">
        <v>128</v>
      </c>
      <c r="BM238" s="246" t="s">
        <v>476</v>
      </c>
    </row>
    <row r="239" s="2" customFormat="1" ht="24" customHeight="1">
      <c r="A239" s="38"/>
      <c r="B239" s="39"/>
      <c r="C239" s="235" t="s">
        <v>477</v>
      </c>
      <c r="D239" s="235" t="s">
        <v>123</v>
      </c>
      <c r="E239" s="236" t="s">
        <v>255</v>
      </c>
      <c r="F239" s="237" t="s">
        <v>256</v>
      </c>
      <c r="G239" s="238" t="s">
        <v>159</v>
      </c>
      <c r="H239" s="239">
        <v>0.73799999999999999</v>
      </c>
      <c r="I239" s="240"/>
      <c r="J239" s="241">
        <f>ROUND(I239*H239,2)</f>
        <v>0</v>
      </c>
      <c r="K239" s="237" t="s">
        <v>127</v>
      </c>
      <c r="L239" s="44"/>
      <c r="M239" s="242" t="s">
        <v>1</v>
      </c>
      <c r="N239" s="243" t="s">
        <v>41</v>
      </c>
      <c r="O239" s="91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128</v>
      </c>
      <c r="AT239" s="246" t="s">
        <v>123</v>
      </c>
      <c r="AU239" s="246" t="s">
        <v>86</v>
      </c>
      <c r="AY239" s="17" t="s">
        <v>121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7" t="s">
        <v>84</v>
      </c>
      <c r="BK239" s="247">
        <f>ROUND(I239*H239,2)</f>
        <v>0</v>
      </c>
      <c r="BL239" s="17" t="s">
        <v>128</v>
      </c>
      <c r="BM239" s="246" t="s">
        <v>478</v>
      </c>
    </row>
    <row r="240" s="2" customFormat="1" ht="24" customHeight="1">
      <c r="A240" s="38"/>
      <c r="B240" s="39"/>
      <c r="C240" s="235" t="s">
        <v>479</v>
      </c>
      <c r="D240" s="235" t="s">
        <v>123</v>
      </c>
      <c r="E240" s="236" t="s">
        <v>259</v>
      </c>
      <c r="F240" s="237" t="s">
        <v>260</v>
      </c>
      <c r="G240" s="238" t="s">
        <v>159</v>
      </c>
      <c r="H240" s="239">
        <v>0.73799999999999999</v>
      </c>
      <c r="I240" s="240"/>
      <c r="J240" s="241">
        <f>ROUND(I240*H240,2)</f>
        <v>0</v>
      </c>
      <c r="K240" s="237" t="s">
        <v>127</v>
      </c>
      <c r="L240" s="44"/>
      <c r="M240" s="242" t="s">
        <v>1</v>
      </c>
      <c r="N240" s="243" t="s">
        <v>41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128</v>
      </c>
      <c r="AT240" s="246" t="s">
        <v>123</v>
      </c>
      <c r="AU240" s="246" t="s">
        <v>86</v>
      </c>
      <c r="AY240" s="17" t="s">
        <v>121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84</v>
      </c>
      <c r="BK240" s="247">
        <f>ROUND(I240*H240,2)</f>
        <v>0</v>
      </c>
      <c r="BL240" s="17" t="s">
        <v>128</v>
      </c>
      <c r="BM240" s="246" t="s">
        <v>480</v>
      </c>
    </row>
    <row r="241" s="2" customFormat="1" ht="24" customHeight="1">
      <c r="A241" s="38"/>
      <c r="B241" s="39"/>
      <c r="C241" s="235" t="s">
        <v>481</v>
      </c>
      <c r="D241" s="235" t="s">
        <v>123</v>
      </c>
      <c r="E241" s="236" t="s">
        <v>263</v>
      </c>
      <c r="F241" s="237" t="s">
        <v>264</v>
      </c>
      <c r="G241" s="238" t="s">
        <v>159</v>
      </c>
      <c r="H241" s="239">
        <v>0.73799999999999999</v>
      </c>
      <c r="I241" s="240"/>
      <c r="J241" s="241">
        <f>ROUND(I241*H241,2)</f>
        <v>0</v>
      </c>
      <c r="K241" s="237" t="s">
        <v>127</v>
      </c>
      <c r="L241" s="44"/>
      <c r="M241" s="242" t="s">
        <v>1</v>
      </c>
      <c r="N241" s="243" t="s">
        <v>41</v>
      </c>
      <c r="O241" s="91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128</v>
      </c>
      <c r="AT241" s="246" t="s">
        <v>123</v>
      </c>
      <c r="AU241" s="246" t="s">
        <v>86</v>
      </c>
      <c r="AY241" s="17" t="s">
        <v>121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7" t="s">
        <v>84</v>
      </c>
      <c r="BK241" s="247">
        <f>ROUND(I241*H241,2)</f>
        <v>0</v>
      </c>
      <c r="BL241" s="17" t="s">
        <v>128</v>
      </c>
      <c r="BM241" s="246" t="s">
        <v>482</v>
      </c>
    </row>
    <row r="242" s="12" customFormat="1" ht="22.8" customHeight="1">
      <c r="A242" s="12"/>
      <c r="B242" s="219"/>
      <c r="C242" s="220"/>
      <c r="D242" s="221" t="s">
        <v>75</v>
      </c>
      <c r="E242" s="233" t="s">
        <v>266</v>
      </c>
      <c r="F242" s="233" t="s">
        <v>267</v>
      </c>
      <c r="G242" s="220"/>
      <c r="H242" s="220"/>
      <c r="I242" s="223"/>
      <c r="J242" s="234">
        <f>BK242</f>
        <v>0</v>
      </c>
      <c r="K242" s="220"/>
      <c r="L242" s="225"/>
      <c r="M242" s="226"/>
      <c r="N242" s="227"/>
      <c r="O242" s="227"/>
      <c r="P242" s="228">
        <f>SUM(P243:P244)</f>
        <v>0</v>
      </c>
      <c r="Q242" s="227"/>
      <c r="R242" s="228">
        <f>SUM(R243:R244)</f>
        <v>0</v>
      </c>
      <c r="S242" s="227"/>
      <c r="T242" s="229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0" t="s">
        <v>84</v>
      </c>
      <c r="AT242" s="231" t="s">
        <v>75</v>
      </c>
      <c r="AU242" s="231" t="s">
        <v>84</v>
      </c>
      <c r="AY242" s="230" t="s">
        <v>121</v>
      </c>
      <c r="BK242" s="232">
        <f>SUM(BK243:BK244)</f>
        <v>0</v>
      </c>
    </row>
    <row r="243" s="2" customFormat="1" ht="24" customHeight="1">
      <c r="A243" s="38"/>
      <c r="B243" s="39"/>
      <c r="C243" s="235" t="s">
        <v>483</v>
      </c>
      <c r="D243" s="235" t="s">
        <v>123</v>
      </c>
      <c r="E243" s="236" t="s">
        <v>269</v>
      </c>
      <c r="F243" s="237" t="s">
        <v>270</v>
      </c>
      <c r="G243" s="238" t="s">
        <v>159</v>
      </c>
      <c r="H243" s="239">
        <v>71.072999999999993</v>
      </c>
      <c r="I243" s="240"/>
      <c r="J243" s="241">
        <f>ROUND(I243*H243,2)</f>
        <v>0</v>
      </c>
      <c r="K243" s="237" t="s">
        <v>127</v>
      </c>
      <c r="L243" s="44"/>
      <c r="M243" s="242" t="s">
        <v>1</v>
      </c>
      <c r="N243" s="243" t="s">
        <v>41</v>
      </c>
      <c r="O243" s="91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128</v>
      </c>
      <c r="AT243" s="246" t="s">
        <v>123</v>
      </c>
      <c r="AU243" s="246" t="s">
        <v>86</v>
      </c>
      <c r="AY243" s="17" t="s">
        <v>121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7" t="s">
        <v>84</v>
      </c>
      <c r="BK243" s="247">
        <f>ROUND(I243*H243,2)</f>
        <v>0</v>
      </c>
      <c r="BL243" s="17" t="s">
        <v>128</v>
      </c>
      <c r="BM243" s="246" t="s">
        <v>484</v>
      </c>
    </row>
    <row r="244" s="13" customFormat="1">
      <c r="A244" s="13"/>
      <c r="B244" s="248"/>
      <c r="C244" s="249"/>
      <c r="D244" s="250" t="s">
        <v>130</v>
      </c>
      <c r="E244" s="251" t="s">
        <v>1</v>
      </c>
      <c r="F244" s="252" t="s">
        <v>485</v>
      </c>
      <c r="G244" s="249"/>
      <c r="H244" s="253">
        <v>71.072999999999993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130</v>
      </c>
      <c r="AU244" s="259" t="s">
        <v>86</v>
      </c>
      <c r="AV244" s="13" t="s">
        <v>86</v>
      </c>
      <c r="AW244" s="13" t="s">
        <v>33</v>
      </c>
      <c r="AX244" s="13" t="s">
        <v>84</v>
      </c>
      <c r="AY244" s="259" t="s">
        <v>121</v>
      </c>
    </row>
    <row r="245" s="12" customFormat="1" ht="25.92" customHeight="1">
      <c r="A245" s="12"/>
      <c r="B245" s="219"/>
      <c r="C245" s="220"/>
      <c r="D245" s="221" t="s">
        <v>75</v>
      </c>
      <c r="E245" s="222" t="s">
        <v>486</v>
      </c>
      <c r="F245" s="222" t="s">
        <v>487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P246+P249</f>
        <v>0</v>
      </c>
      <c r="Q245" s="227"/>
      <c r="R245" s="228">
        <f>R246+R249</f>
        <v>0.086333550000000009</v>
      </c>
      <c r="S245" s="227"/>
      <c r="T245" s="229">
        <f>T246+T249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0" t="s">
        <v>86</v>
      </c>
      <c r="AT245" s="231" t="s">
        <v>75</v>
      </c>
      <c r="AU245" s="231" t="s">
        <v>76</v>
      </c>
      <c r="AY245" s="230" t="s">
        <v>121</v>
      </c>
      <c r="BK245" s="232">
        <f>BK246+BK249</f>
        <v>0</v>
      </c>
    </row>
    <row r="246" s="12" customFormat="1" ht="22.8" customHeight="1">
      <c r="A246" s="12"/>
      <c r="B246" s="219"/>
      <c r="C246" s="220"/>
      <c r="D246" s="221" t="s">
        <v>75</v>
      </c>
      <c r="E246" s="233" t="s">
        <v>488</v>
      </c>
      <c r="F246" s="233" t="s">
        <v>489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SUM(P247:P248)</f>
        <v>0</v>
      </c>
      <c r="Q246" s="227"/>
      <c r="R246" s="228">
        <f>SUM(R247:R248)</f>
        <v>0.050849999999999999</v>
      </c>
      <c r="S246" s="227"/>
      <c r="T246" s="229">
        <f>SUM(T247:T248)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0" t="s">
        <v>86</v>
      </c>
      <c r="AT246" s="231" t="s">
        <v>75</v>
      </c>
      <c r="AU246" s="231" t="s">
        <v>84</v>
      </c>
      <c r="AY246" s="230" t="s">
        <v>121</v>
      </c>
      <c r="BK246" s="232">
        <f>SUM(BK247:BK248)</f>
        <v>0</v>
      </c>
    </row>
    <row r="247" s="2" customFormat="1" ht="24" customHeight="1">
      <c r="A247" s="38"/>
      <c r="B247" s="39"/>
      <c r="C247" s="235" t="s">
        <v>490</v>
      </c>
      <c r="D247" s="235" t="s">
        <v>123</v>
      </c>
      <c r="E247" s="236" t="s">
        <v>491</v>
      </c>
      <c r="F247" s="237" t="s">
        <v>492</v>
      </c>
      <c r="G247" s="238" t="s">
        <v>226</v>
      </c>
      <c r="H247" s="239">
        <v>9</v>
      </c>
      <c r="I247" s="240"/>
      <c r="J247" s="241">
        <f>ROUND(I247*H247,2)</f>
        <v>0</v>
      </c>
      <c r="K247" s="237" t="s">
        <v>127</v>
      </c>
      <c r="L247" s="44"/>
      <c r="M247" s="242" t="s">
        <v>1</v>
      </c>
      <c r="N247" s="243" t="s">
        <v>41</v>
      </c>
      <c r="O247" s="91"/>
      <c r="P247" s="244">
        <f>O247*H247</f>
        <v>0</v>
      </c>
      <c r="Q247" s="244">
        <v>0.0056499999999999996</v>
      </c>
      <c r="R247" s="244">
        <f>Q247*H247</f>
        <v>0.050849999999999999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199</v>
      </c>
      <c r="AT247" s="246" t="s">
        <v>123</v>
      </c>
      <c r="AU247" s="246" t="s">
        <v>86</v>
      </c>
      <c r="AY247" s="17" t="s">
        <v>121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7" t="s">
        <v>84</v>
      </c>
      <c r="BK247" s="247">
        <f>ROUND(I247*H247,2)</f>
        <v>0</v>
      </c>
      <c r="BL247" s="17" t="s">
        <v>199</v>
      </c>
      <c r="BM247" s="246" t="s">
        <v>493</v>
      </c>
    </row>
    <row r="248" s="2" customFormat="1" ht="24" customHeight="1">
      <c r="A248" s="38"/>
      <c r="B248" s="39"/>
      <c r="C248" s="235" t="s">
        <v>494</v>
      </c>
      <c r="D248" s="235" t="s">
        <v>123</v>
      </c>
      <c r="E248" s="236" t="s">
        <v>495</v>
      </c>
      <c r="F248" s="237" t="s">
        <v>496</v>
      </c>
      <c r="G248" s="238" t="s">
        <v>356</v>
      </c>
      <c r="H248" s="239">
        <v>4</v>
      </c>
      <c r="I248" s="240"/>
      <c r="J248" s="241">
        <f>ROUND(I248*H248,2)</f>
        <v>0</v>
      </c>
      <c r="K248" s="237" t="s">
        <v>127</v>
      </c>
      <c r="L248" s="44"/>
      <c r="M248" s="242" t="s">
        <v>1</v>
      </c>
      <c r="N248" s="243" t="s">
        <v>41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199</v>
      </c>
      <c r="AT248" s="246" t="s">
        <v>123</v>
      </c>
      <c r="AU248" s="246" t="s">
        <v>86</v>
      </c>
      <c r="AY248" s="17" t="s">
        <v>121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7" t="s">
        <v>84</v>
      </c>
      <c r="BK248" s="247">
        <f>ROUND(I248*H248,2)</f>
        <v>0</v>
      </c>
      <c r="BL248" s="17" t="s">
        <v>199</v>
      </c>
      <c r="BM248" s="246" t="s">
        <v>497</v>
      </c>
    </row>
    <row r="249" s="12" customFormat="1" ht="22.8" customHeight="1">
      <c r="A249" s="12"/>
      <c r="B249" s="219"/>
      <c r="C249" s="220"/>
      <c r="D249" s="221" t="s">
        <v>75</v>
      </c>
      <c r="E249" s="233" t="s">
        <v>498</v>
      </c>
      <c r="F249" s="233" t="s">
        <v>499</v>
      </c>
      <c r="G249" s="220"/>
      <c r="H249" s="220"/>
      <c r="I249" s="223"/>
      <c r="J249" s="234">
        <f>BK249</f>
        <v>0</v>
      </c>
      <c r="K249" s="220"/>
      <c r="L249" s="225"/>
      <c r="M249" s="226"/>
      <c r="N249" s="227"/>
      <c r="O249" s="227"/>
      <c r="P249" s="228">
        <f>SUM(P250:P265)</f>
        <v>0</v>
      </c>
      <c r="Q249" s="227"/>
      <c r="R249" s="228">
        <f>SUM(R250:R265)</f>
        <v>0.035483550000000003</v>
      </c>
      <c r="S249" s="227"/>
      <c r="T249" s="229">
        <f>SUM(T250:T265)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86</v>
      </c>
      <c r="AT249" s="231" t="s">
        <v>75</v>
      </c>
      <c r="AU249" s="231" t="s">
        <v>84</v>
      </c>
      <c r="AY249" s="230" t="s">
        <v>121</v>
      </c>
      <c r="BK249" s="232">
        <f>SUM(BK250:BK265)</f>
        <v>0</v>
      </c>
    </row>
    <row r="250" s="2" customFormat="1" ht="16.5" customHeight="1">
      <c r="A250" s="38"/>
      <c r="B250" s="39"/>
      <c r="C250" s="235" t="s">
        <v>500</v>
      </c>
      <c r="D250" s="235" t="s">
        <v>123</v>
      </c>
      <c r="E250" s="236" t="s">
        <v>501</v>
      </c>
      <c r="F250" s="237" t="s">
        <v>502</v>
      </c>
      <c r="G250" s="238" t="s">
        <v>165</v>
      </c>
      <c r="H250" s="239">
        <v>31.105</v>
      </c>
      <c r="I250" s="240"/>
      <c r="J250" s="241">
        <f>ROUND(I250*H250,2)</f>
        <v>0</v>
      </c>
      <c r="K250" s="237" t="s">
        <v>127</v>
      </c>
      <c r="L250" s="44"/>
      <c r="M250" s="242" t="s">
        <v>1</v>
      </c>
      <c r="N250" s="243" t="s">
        <v>41</v>
      </c>
      <c r="O250" s="91"/>
      <c r="P250" s="244">
        <f>O250*H250</f>
        <v>0</v>
      </c>
      <c r="Q250" s="244">
        <v>6.9999999999999994E-05</v>
      </c>
      <c r="R250" s="244">
        <f>Q250*H250</f>
        <v>0.0021773499999999998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199</v>
      </c>
      <c r="AT250" s="246" t="s">
        <v>123</v>
      </c>
      <c r="AU250" s="246" t="s">
        <v>86</v>
      </c>
      <c r="AY250" s="17" t="s">
        <v>121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7" t="s">
        <v>84</v>
      </c>
      <c r="BK250" s="247">
        <f>ROUND(I250*H250,2)</f>
        <v>0</v>
      </c>
      <c r="BL250" s="17" t="s">
        <v>199</v>
      </c>
      <c r="BM250" s="246" t="s">
        <v>503</v>
      </c>
    </row>
    <row r="251" s="2" customFormat="1" ht="24" customHeight="1">
      <c r="A251" s="38"/>
      <c r="B251" s="39"/>
      <c r="C251" s="235" t="s">
        <v>504</v>
      </c>
      <c r="D251" s="235" t="s">
        <v>123</v>
      </c>
      <c r="E251" s="236" t="s">
        <v>505</v>
      </c>
      <c r="F251" s="237" t="s">
        <v>506</v>
      </c>
      <c r="G251" s="238" t="s">
        <v>165</v>
      </c>
      <c r="H251" s="239">
        <v>31.105</v>
      </c>
      <c r="I251" s="240"/>
      <c r="J251" s="241">
        <f>ROUND(I251*H251,2)</f>
        <v>0</v>
      </c>
      <c r="K251" s="237" t="s">
        <v>127</v>
      </c>
      <c r="L251" s="44"/>
      <c r="M251" s="242" t="s">
        <v>1</v>
      </c>
      <c r="N251" s="243" t="s">
        <v>41</v>
      </c>
      <c r="O251" s="91"/>
      <c r="P251" s="244">
        <f>O251*H251</f>
        <v>0</v>
      </c>
      <c r="Q251" s="244">
        <v>6.9999999999999994E-05</v>
      </c>
      <c r="R251" s="244">
        <f>Q251*H251</f>
        <v>0.0021773499999999998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199</v>
      </c>
      <c r="AT251" s="246" t="s">
        <v>123</v>
      </c>
      <c r="AU251" s="246" t="s">
        <v>86</v>
      </c>
      <c r="AY251" s="17" t="s">
        <v>121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7" t="s">
        <v>84</v>
      </c>
      <c r="BK251" s="247">
        <f>ROUND(I251*H251,2)</f>
        <v>0</v>
      </c>
      <c r="BL251" s="17" t="s">
        <v>199</v>
      </c>
      <c r="BM251" s="246" t="s">
        <v>507</v>
      </c>
    </row>
    <row r="252" s="2" customFormat="1" ht="16.5" customHeight="1">
      <c r="A252" s="38"/>
      <c r="B252" s="39"/>
      <c r="C252" s="235" t="s">
        <v>508</v>
      </c>
      <c r="D252" s="235" t="s">
        <v>123</v>
      </c>
      <c r="E252" s="236" t="s">
        <v>509</v>
      </c>
      <c r="F252" s="237" t="s">
        <v>510</v>
      </c>
      <c r="G252" s="238" t="s">
        <v>165</v>
      </c>
      <c r="H252" s="239">
        <v>31.105</v>
      </c>
      <c r="I252" s="240"/>
      <c r="J252" s="241">
        <f>ROUND(I252*H252,2)</f>
        <v>0</v>
      </c>
      <c r="K252" s="237" t="s">
        <v>127</v>
      </c>
      <c r="L252" s="44"/>
      <c r="M252" s="242" t="s">
        <v>1</v>
      </c>
      <c r="N252" s="243" t="s">
        <v>41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199</v>
      </c>
      <c r="AT252" s="246" t="s">
        <v>123</v>
      </c>
      <c r="AU252" s="246" t="s">
        <v>86</v>
      </c>
      <c r="AY252" s="17" t="s">
        <v>121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84</v>
      </c>
      <c r="BK252" s="247">
        <f>ROUND(I252*H252,2)</f>
        <v>0</v>
      </c>
      <c r="BL252" s="17" t="s">
        <v>199</v>
      </c>
      <c r="BM252" s="246" t="s">
        <v>511</v>
      </c>
    </row>
    <row r="253" s="2" customFormat="1" ht="24" customHeight="1">
      <c r="A253" s="38"/>
      <c r="B253" s="39"/>
      <c r="C253" s="235" t="s">
        <v>512</v>
      </c>
      <c r="D253" s="235" t="s">
        <v>123</v>
      </c>
      <c r="E253" s="236" t="s">
        <v>513</v>
      </c>
      <c r="F253" s="237" t="s">
        <v>514</v>
      </c>
      <c r="G253" s="238" t="s">
        <v>165</v>
      </c>
      <c r="H253" s="239">
        <v>31.105</v>
      </c>
      <c r="I253" s="240"/>
      <c r="J253" s="241">
        <f>ROUND(I253*H253,2)</f>
        <v>0</v>
      </c>
      <c r="K253" s="237" t="s">
        <v>127</v>
      </c>
      <c r="L253" s="44"/>
      <c r="M253" s="242" t="s">
        <v>1</v>
      </c>
      <c r="N253" s="243" t="s">
        <v>41</v>
      </c>
      <c r="O253" s="91"/>
      <c r="P253" s="244">
        <f>O253*H253</f>
        <v>0</v>
      </c>
      <c r="Q253" s="244">
        <v>0.00011</v>
      </c>
      <c r="R253" s="244">
        <f>Q253*H253</f>
        <v>0.0034215500000000002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199</v>
      </c>
      <c r="AT253" s="246" t="s">
        <v>123</v>
      </c>
      <c r="AU253" s="246" t="s">
        <v>86</v>
      </c>
      <c r="AY253" s="17" t="s">
        <v>121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7" t="s">
        <v>84</v>
      </c>
      <c r="BK253" s="247">
        <f>ROUND(I253*H253,2)</f>
        <v>0</v>
      </c>
      <c r="BL253" s="17" t="s">
        <v>199</v>
      </c>
      <c r="BM253" s="246" t="s">
        <v>515</v>
      </c>
    </row>
    <row r="254" s="14" customFormat="1">
      <c r="A254" s="14"/>
      <c r="B254" s="260"/>
      <c r="C254" s="261"/>
      <c r="D254" s="250" t="s">
        <v>130</v>
      </c>
      <c r="E254" s="262" t="s">
        <v>1</v>
      </c>
      <c r="F254" s="263" t="s">
        <v>516</v>
      </c>
      <c r="G254" s="261"/>
      <c r="H254" s="262" t="s">
        <v>1</v>
      </c>
      <c r="I254" s="264"/>
      <c r="J254" s="261"/>
      <c r="K254" s="261"/>
      <c r="L254" s="265"/>
      <c r="M254" s="266"/>
      <c r="N254" s="267"/>
      <c r="O254" s="267"/>
      <c r="P254" s="267"/>
      <c r="Q254" s="267"/>
      <c r="R254" s="267"/>
      <c r="S254" s="267"/>
      <c r="T254" s="26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9" t="s">
        <v>130</v>
      </c>
      <c r="AU254" s="269" t="s">
        <v>86</v>
      </c>
      <c r="AV254" s="14" t="s">
        <v>84</v>
      </c>
      <c r="AW254" s="14" t="s">
        <v>33</v>
      </c>
      <c r="AX254" s="14" t="s">
        <v>76</v>
      </c>
      <c r="AY254" s="269" t="s">
        <v>121</v>
      </c>
    </row>
    <row r="255" s="14" customFormat="1">
      <c r="A255" s="14"/>
      <c r="B255" s="260"/>
      <c r="C255" s="261"/>
      <c r="D255" s="250" t="s">
        <v>130</v>
      </c>
      <c r="E255" s="262" t="s">
        <v>1</v>
      </c>
      <c r="F255" s="263" t="s">
        <v>517</v>
      </c>
      <c r="G255" s="261"/>
      <c r="H255" s="262" t="s">
        <v>1</v>
      </c>
      <c r="I255" s="264"/>
      <c r="J255" s="261"/>
      <c r="K255" s="261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130</v>
      </c>
      <c r="AU255" s="269" t="s">
        <v>86</v>
      </c>
      <c r="AV255" s="14" t="s">
        <v>84</v>
      </c>
      <c r="AW255" s="14" t="s">
        <v>33</v>
      </c>
      <c r="AX255" s="14" t="s">
        <v>76</v>
      </c>
      <c r="AY255" s="269" t="s">
        <v>121</v>
      </c>
    </row>
    <row r="256" s="13" customFormat="1">
      <c r="A256" s="13"/>
      <c r="B256" s="248"/>
      <c r="C256" s="249"/>
      <c r="D256" s="250" t="s">
        <v>130</v>
      </c>
      <c r="E256" s="251" t="s">
        <v>1</v>
      </c>
      <c r="F256" s="252" t="s">
        <v>518</v>
      </c>
      <c r="G256" s="249"/>
      <c r="H256" s="253">
        <v>13.471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130</v>
      </c>
      <c r="AU256" s="259" t="s">
        <v>86</v>
      </c>
      <c r="AV256" s="13" t="s">
        <v>86</v>
      </c>
      <c r="AW256" s="13" t="s">
        <v>33</v>
      </c>
      <c r="AX256" s="13" t="s">
        <v>76</v>
      </c>
      <c r="AY256" s="259" t="s">
        <v>121</v>
      </c>
    </row>
    <row r="257" s="14" customFormat="1">
      <c r="A257" s="14"/>
      <c r="B257" s="260"/>
      <c r="C257" s="261"/>
      <c r="D257" s="250" t="s">
        <v>130</v>
      </c>
      <c r="E257" s="262" t="s">
        <v>1</v>
      </c>
      <c r="F257" s="263" t="s">
        <v>519</v>
      </c>
      <c r="G257" s="261"/>
      <c r="H257" s="262" t="s">
        <v>1</v>
      </c>
      <c r="I257" s="264"/>
      <c r="J257" s="261"/>
      <c r="K257" s="261"/>
      <c r="L257" s="265"/>
      <c r="M257" s="266"/>
      <c r="N257" s="267"/>
      <c r="O257" s="267"/>
      <c r="P257" s="267"/>
      <c r="Q257" s="267"/>
      <c r="R257" s="267"/>
      <c r="S257" s="267"/>
      <c r="T257" s="26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9" t="s">
        <v>130</v>
      </c>
      <c r="AU257" s="269" t="s">
        <v>86</v>
      </c>
      <c r="AV257" s="14" t="s">
        <v>84</v>
      </c>
      <c r="AW257" s="14" t="s">
        <v>33</v>
      </c>
      <c r="AX257" s="14" t="s">
        <v>76</v>
      </c>
      <c r="AY257" s="269" t="s">
        <v>121</v>
      </c>
    </row>
    <row r="258" s="13" customFormat="1">
      <c r="A258" s="13"/>
      <c r="B258" s="248"/>
      <c r="C258" s="249"/>
      <c r="D258" s="250" t="s">
        <v>130</v>
      </c>
      <c r="E258" s="251" t="s">
        <v>1</v>
      </c>
      <c r="F258" s="252" t="s">
        <v>520</v>
      </c>
      <c r="G258" s="249"/>
      <c r="H258" s="253">
        <v>17.634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130</v>
      </c>
      <c r="AU258" s="259" t="s">
        <v>86</v>
      </c>
      <c r="AV258" s="13" t="s">
        <v>86</v>
      </c>
      <c r="AW258" s="13" t="s">
        <v>33</v>
      </c>
      <c r="AX258" s="13" t="s">
        <v>76</v>
      </c>
      <c r="AY258" s="259" t="s">
        <v>121</v>
      </c>
    </row>
    <row r="259" s="15" customFormat="1">
      <c r="A259" s="15"/>
      <c r="B259" s="285"/>
      <c r="C259" s="286"/>
      <c r="D259" s="250" t="s">
        <v>130</v>
      </c>
      <c r="E259" s="287" t="s">
        <v>1</v>
      </c>
      <c r="F259" s="288" t="s">
        <v>322</v>
      </c>
      <c r="G259" s="286"/>
      <c r="H259" s="289">
        <v>31.105</v>
      </c>
      <c r="I259" s="290"/>
      <c r="J259" s="286"/>
      <c r="K259" s="286"/>
      <c r="L259" s="291"/>
      <c r="M259" s="292"/>
      <c r="N259" s="293"/>
      <c r="O259" s="293"/>
      <c r="P259" s="293"/>
      <c r="Q259" s="293"/>
      <c r="R259" s="293"/>
      <c r="S259" s="293"/>
      <c r="T259" s="29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5" t="s">
        <v>130</v>
      </c>
      <c r="AU259" s="295" t="s">
        <v>86</v>
      </c>
      <c r="AV259" s="15" t="s">
        <v>128</v>
      </c>
      <c r="AW259" s="15" t="s">
        <v>33</v>
      </c>
      <c r="AX259" s="15" t="s">
        <v>84</v>
      </c>
      <c r="AY259" s="295" t="s">
        <v>121</v>
      </c>
    </row>
    <row r="260" s="2" customFormat="1" ht="24" customHeight="1">
      <c r="A260" s="38"/>
      <c r="B260" s="39"/>
      <c r="C260" s="235" t="s">
        <v>521</v>
      </c>
      <c r="D260" s="235" t="s">
        <v>123</v>
      </c>
      <c r="E260" s="236" t="s">
        <v>522</v>
      </c>
      <c r="F260" s="237" t="s">
        <v>523</v>
      </c>
      <c r="G260" s="238" t="s">
        <v>165</v>
      </c>
      <c r="H260" s="239">
        <v>31.105</v>
      </c>
      <c r="I260" s="240"/>
      <c r="J260" s="241">
        <f>ROUND(I260*H260,2)</f>
        <v>0</v>
      </c>
      <c r="K260" s="237" t="s">
        <v>127</v>
      </c>
      <c r="L260" s="44"/>
      <c r="M260" s="242" t="s">
        <v>1</v>
      </c>
      <c r="N260" s="243" t="s">
        <v>41</v>
      </c>
      <c r="O260" s="91"/>
      <c r="P260" s="244">
        <f>O260*H260</f>
        <v>0</v>
      </c>
      <c r="Q260" s="244">
        <v>0.00013999999999999999</v>
      </c>
      <c r="R260" s="244">
        <f>Q260*H260</f>
        <v>0.0043546999999999995</v>
      </c>
      <c r="S260" s="244">
        <v>0</v>
      </c>
      <c r="T260" s="24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199</v>
      </c>
      <c r="AT260" s="246" t="s">
        <v>123</v>
      </c>
      <c r="AU260" s="246" t="s">
        <v>86</v>
      </c>
      <c r="AY260" s="17" t="s">
        <v>121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7" t="s">
        <v>84</v>
      </c>
      <c r="BK260" s="247">
        <f>ROUND(I260*H260,2)</f>
        <v>0</v>
      </c>
      <c r="BL260" s="17" t="s">
        <v>199</v>
      </c>
      <c r="BM260" s="246" t="s">
        <v>524</v>
      </c>
    </row>
    <row r="261" s="2" customFormat="1" ht="24" customHeight="1">
      <c r="A261" s="38"/>
      <c r="B261" s="39"/>
      <c r="C261" s="235" t="s">
        <v>525</v>
      </c>
      <c r="D261" s="235" t="s">
        <v>123</v>
      </c>
      <c r="E261" s="236" t="s">
        <v>526</v>
      </c>
      <c r="F261" s="237" t="s">
        <v>527</v>
      </c>
      <c r="G261" s="238" t="s">
        <v>165</v>
      </c>
      <c r="H261" s="239">
        <v>31.105</v>
      </c>
      <c r="I261" s="240"/>
      <c r="J261" s="241">
        <f>ROUND(I261*H261,2)</f>
        <v>0</v>
      </c>
      <c r="K261" s="237" t="s">
        <v>127</v>
      </c>
      <c r="L261" s="44"/>
      <c r="M261" s="242" t="s">
        <v>1</v>
      </c>
      <c r="N261" s="243" t="s">
        <v>41</v>
      </c>
      <c r="O261" s="91"/>
      <c r="P261" s="244">
        <f>O261*H261</f>
        <v>0</v>
      </c>
      <c r="Q261" s="244">
        <v>0.00012</v>
      </c>
      <c r="R261" s="244">
        <f>Q261*H261</f>
        <v>0.0037326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199</v>
      </c>
      <c r="AT261" s="246" t="s">
        <v>123</v>
      </c>
      <c r="AU261" s="246" t="s">
        <v>86</v>
      </c>
      <c r="AY261" s="17" t="s">
        <v>121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84</v>
      </c>
      <c r="BK261" s="247">
        <f>ROUND(I261*H261,2)</f>
        <v>0</v>
      </c>
      <c r="BL261" s="17" t="s">
        <v>199</v>
      </c>
      <c r="BM261" s="246" t="s">
        <v>528</v>
      </c>
    </row>
    <row r="262" s="2" customFormat="1" ht="24" customHeight="1">
      <c r="A262" s="38"/>
      <c r="B262" s="39"/>
      <c r="C262" s="235" t="s">
        <v>529</v>
      </c>
      <c r="D262" s="235" t="s">
        <v>123</v>
      </c>
      <c r="E262" s="236" t="s">
        <v>530</v>
      </c>
      <c r="F262" s="237" t="s">
        <v>531</v>
      </c>
      <c r="G262" s="238" t="s">
        <v>165</v>
      </c>
      <c r="H262" s="239">
        <v>3</v>
      </c>
      <c r="I262" s="240"/>
      <c r="J262" s="241">
        <f>ROUND(I262*H262,2)</f>
        <v>0</v>
      </c>
      <c r="K262" s="237" t="s">
        <v>127</v>
      </c>
      <c r="L262" s="44"/>
      <c r="M262" s="242" t="s">
        <v>1</v>
      </c>
      <c r="N262" s="243" t="s">
        <v>41</v>
      </c>
      <c r="O262" s="91"/>
      <c r="P262" s="244">
        <f>O262*H262</f>
        <v>0</v>
      </c>
      <c r="Q262" s="244">
        <v>3.0000000000000001E-05</v>
      </c>
      <c r="R262" s="244">
        <f>Q262*H262</f>
        <v>9.0000000000000006E-05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199</v>
      </c>
      <c r="AT262" s="246" t="s">
        <v>123</v>
      </c>
      <c r="AU262" s="246" t="s">
        <v>86</v>
      </c>
      <c r="AY262" s="17" t="s">
        <v>121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7" t="s">
        <v>84</v>
      </c>
      <c r="BK262" s="247">
        <f>ROUND(I262*H262,2)</f>
        <v>0</v>
      </c>
      <c r="BL262" s="17" t="s">
        <v>199</v>
      </c>
      <c r="BM262" s="246" t="s">
        <v>532</v>
      </c>
    </row>
    <row r="263" s="2" customFormat="1" ht="24" customHeight="1">
      <c r="A263" s="38"/>
      <c r="B263" s="39"/>
      <c r="C263" s="235" t="s">
        <v>533</v>
      </c>
      <c r="D263" s="235" t="s">
        <v>123</v>
      </c>
      <c r="E263" s="236" t="s">
        <v>534</v>
      </c>
      <c r="F263" s="237" t="s">
        <v>535</v>
      </c>
      <c r="G263" s="238" t="s">
        <v>165</v>
      </c>
      <c r="H263" s="239">
        <v>93</v>
      </c>
      <c r="I263" s="240"/>
      <c r="J263" s="241">
        <f>ROUND(I263*H263,2)</f>
        <v>0</v>
      </c>
      <c r="K263" s="237" t="s">
        <v>127</v>
      </c>
      <c r="L263" s="44"/>
      <c r="M263" s="242" t="s">
        <v>1</v>
      </c>
      <c r="N263" s="243" t="s">
        <v>41</v>
      </c>
      <c r="O263" s="91"/>
      <c r="P263" s="244">
        <f>O263*H263</f>
        <v>0</v>
      </c>
      <c r="Q263" s="244">
        <v>0.00021000000000000001</v>
      </c>
      <c r="R263" s="244">
        <f>Q263*H263</f>
        <v>0.019530000000000002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199</v>
      </c>
      <c r="AT263" s="246" t="s">
        <v>123</v>
      </c>
      <c r="AU263" s="246" t="s">
        <v>86</v>
      </c>
      <c r="AY263" s="17" t="s">
        <v>121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7" t="s">
        <v>84</v>
      </c>
      <c r="BK263" s="247">
        <f>ROUND(I263*H263,2)</f>
        <v>0</v>
      </c>
      <c r="BL263" s="17" t="s">
        <v>199</v>
      </c>
      <c r="BM263" s="246" t="s">
        <v>536</v>
      </c>
    </row>
    <row r="264" s="14" customFormat="1">
      <c r="A264" s="14"/>
      <c r="B264" s="260"/>
      <c r="C264" s="261"/>
      <c r="D264" s="250" t="s">
        <v>130</v>
      </c>
      <c r="E264" s="262" t="s">
        <v>1</v>
      </c>
      <c r="F264" s="263" t="s">
        <v>537</v>
      </c>
      <c r="G264" s="261"/>
      <c r="H264" s="262" t="s">
        <v>1</v>
      </c>
      <c r="I264" s="264"/>
      <c r="J264" s="261"/>
      <c r="K264" s="261"/>
      <c r="L264" s="265"/>
      <c r="M264" s="266"/>
      <c r="N264" s="267"/>
      <c r="O264" s="267"/>
      <c r="P264" s="267"/>
      <c r="Q264" s="267"/>
      <c r="R264" s="267"/>
      <c r="S264" s="267"/>
      <c r="T264" s="26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9" t="s">
        <v>130</v>
      </c>
      <c r="AU264" s="269" t="s">
        <v>86</v>
      </c>
      <c r="AV264" s="14" t="s">
        <v>84</v>
      </c>
      <c r="AW264" s="14" t="s">
        <v>33</v>
      </c>
      <c r="AX264" s="14" t="s">
        <v>76</v>
      </c>
      <c r="AY264" s="269" t="s">
        <v>121</v>
      </c>
    </row>
    <row r="265" s="13" customFormat="1">
      <c r="A265" s="13"/>
      <c r="B265" s="248"/>
      <c r="C265" s="249"/>
      <c r="D265" s="250" t="s">
        <v>130</v>
      </c>
      <c r="E265" s="251" t="s">
        <v>1</v>
      </c>
      <c r="F265" s="252" t="s">
        <v>538</v>
      </c>
      <c r="G265" s="249"/>
      <c r="H265" s="253">
        <v>93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130</v>
      </c>
      <c r="AU265" s="259" t="s">
        <v>86</v>
      </c>
      <c r="AV265" s="13" t="s">
        <v>86</v>
      </c>
      <c r="AW265" s="13" t="s">
        <v>33</v>
      </c>
      <c r="AX265" s="13" t="s">
        <v>84</v>
      </c>
      <c r="AY265" s="259" t="s">
        <v>121</v>
      </c>
    </row>
    <row r="266" s="12" customFormat="1" ht="25.92" customHeight="1">
      <c r="A266" s="12"/>
      <c r="B266" s="219"/>
      <c r="C266" s="220"/>
      <c r="D266" s="221" t="s">
        <v>75</v>
      </c>
      <c r="E266" s="222" t="s">
        <v>539</v>
      </c>
      <c r="F266" s="222" t="s">
        <v>540</v>
      </c>
      <c r="G266" s="220"/>
      <c r="H266" s="220"/>
      <c r="I266" s="223"/>
      <c r="J266" s="224">
        <f>BK266</f>
        <v>0</v>
      </c>
      <c r="K266" s="220"/>
      <c r="L266" s="225"/>
      <c r="M266" s="226"/>
      <c r="N266" s="227"/>
      <c r="O266" s="227"/>
      <c r="P266" s="228">
        <f>P267</f>
        <v>0</v>
      </c>
      <c r="Q266" s="227"/>
      <c r="R266" s="228">
        <f>R267</f>
        <v>0</v>
      </c>
      <c r="S266" s="227"/>
      <c r="T266" s="229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0" t="s">
        <v>144</v>
      </c>
      <c r="AT266" s="231" t="s">
        <v>75</v>
      </c>
      <c r="AU266" s="231" t="s">
        <v>76</v>
      </c>
      <c r="AY266" s="230" t="s">
        <v>121</v>
      </c>
      <c r="BK266" s="232">
        <f>BK267</f>
        <v>0</v>
      </c>
    </row>
    <row r="267" s="12" customFormat="1" ht="22.8" customHeight="1">
      <c r="A267" s="12"/>
      <c r="B267" s="219"/>
      <c r="C267" s="220"/>
      <c r="D267" s="221" t="s">
        <v>75</v>
      </c>
      <c r="E267" s="233" t="s">
        <v>541</v>
      </c>
      <c r="F267" s="233" t="s">
        <v>542</v>
      </c>
      <c r="G267" s="220"/>
      <c r="H267" s="220"/>
      <c r="I267" s="223"/>
      <c r="J267" s="234">
        <f>BK267</f>
        <v>0</v>
      </c>
      <c r="K267" s="220"/>
      <c r="L267" s="225"/>
      <c r="M267" s="226"/>
      <c r="N267" s="227"/>
      <c r="O267" s="227"/>
      <c r="P267" s="228">
        <f>P268</f>
        <v>0</v>
      </c>
      <c r="Q267" s="227"/>
      <c r="R267" s="228">
        <f>R268</f>
        <v>0</v>
      </c>
      <c r="S267" s="227"/>
      <c r="T267" s="229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0" t="s">
        <v>144</v>
      </c>
      <c r="AT267" s="231" t="s">
        <v>75</v>
      </c>
      <c r="AU267" s="231" t="s">
        <v>84</v>
      </c>
      <c r="AY267" s="230" t="s">
        <v>121</v>
      </c>
      <c r="BK267" s="232">
        <f>BK268</f>
        <v>0</v>
      </c>
    </row>
    <row r="268" s="2" customFormat="1" ht="16.5" customHeight="1">
      <c r="A268" s="38"/>
      <c r="B268" s="39"/>
      <c r="C268" s="235" t="s">
        <v>543</v>
      </c>
      <c r="D268" s="235" t="s">
        <v>123</v>
      </c>
      <c r="E268" s="236" t="s">
        <v>544</v>
      </c>
      <c r="F268" s="237" t="s">
        <v>542</v>
      </c>
      <c r="G268" s="238" t="s">
        <v>545</v>
      </c>
      <c r="H268" s="239">
        <v>1</v>
      </c>
      <c r="I268" s="240"/>
      <c r="J268" s="241">
        <f>ROUND(I268*H268,2)</f>
        <v>0</v>
      </c>
      <c r="K268" s="237" t="s">
        <v>127</v>
      </c>
      <c r="L268" s="44"/>
      <c r="M268" s="280" t="s">
        <v>1</v>
      </c>
      <c r="N268" s="281" t="s">
        <v>41</v>
      </c>
      <c r="O268" s="282"/>
      <c r="P268" s="283">
        <f>O268*H268</f>
        <v>0</v>
      </c>
      <c r="Q268" s="283">
        <v>0</v>
      </c>
      <c r="R268" s="283">
        <f>Q268*H268</f>
        <v>0</v>
      </c>
      <c r="S268" s="283">
        <v>0</v>
      </c>
      <c r="T268" s="28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546</v>
      </c>
      <c r="AT268" s="246" t="s">
        <v>123</v>
      </c>
      <c r="AU268" s="246" t="s">
        <v>86</v>
      </c>
      <c r="AY268" s="17" t="s">
        <v>121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7" t="s">
        <v>84</v>
      </c>
      <c r="BK268" s="247">
        <f>ROUND(I268*H268,2)</f>
        <v>0</v>
      </c>
      <c r="BL268" s="17" t="s">
        <v>546</v>
      </c>
      <c r="BM268" s="246" t="s">
        <v>547</v>
      </c>
    </row>
    <row r="269" s="2" customFormat="1" ht="6.96" customHeight="1">
      <c r="A269" s="38"/>
      <c r="B269" s="66"/>
      <c r="C269" s="67"/>
      <c r="D269" s="67"/>
      <c r="E269" s="67"/>
      <c r="F269" s="67"/>
      <c r="G269" s="67"/>
      <c r="H269" s="67"/>
      <c r="I269" s="183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sheet="1" autoFilter="0" formatColumns="0" formatRows="0" objects="1" scenarios="1" spinCount="100000" saltValue="LTjauFrO0Q7EbRv92wMkyqxAklUuW77oCGH4afsDR1QxOAe6xgFqruTuAyoqsM4l/VPUwUfUj1nNkum/INCaKA==" hashValue="GatL13EPFsHDoDDnicqy6Gvx22h+R3ihk2sxK3V1qaj5dUK7lbGEZ5KKxfsBnaTkVpIcjppKxnZcwK60Vg9lDg==" algorithmName="SHA-512" password="CC35"/>
  <autoFilter ref="C129:K26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Alena Moscato</dc:creator>
  <cp:lastModifiedBy>Alena Moscato</cp:lastModifiedBy>
  <dcterms:created xsi:type="dcterms:W3CDTF">2020-03-04T11:17:56Z</dcterms:created>
  <dcterms:modified xsi:type="dcterms:W3CDTF">2020-03-04T11:17:59Z</dcterms:modified>
</cp:coreProperties>
</file>