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0" windowWidth="0" windowHeight="0"/>
  </bookViews>
  <sheets>
    <sheet name="Rekapitulace stavby" sheetId="1" r:id="rId1"/>
    <sheet name="SO 01 - Přístupový chodník" sheetId="2" r:id="rId2"/>
    <sheet name="SO 02 - Úprava povrchů hř..." sheetId="3" r:id="rId3"/>
  </sheets>
  <definedNames>
    <definedName name="_xlnm.Print_Area" localSheetId="0">'Rekapitulace stavby'!$D$4:$AO$76,'Rekapitulace stavby'!$C$82:$AQ$97</definedName>
    <definedName name="_xlnm.Print_Titles" localSheetId="0">'Rekapitulace stavby'!$92:$92</definedName>
    <definedName name="_xlnm._FilterDatabase" localSheetId="1" hidden="1">'SO 01 - Přístupový chodník'!$C$122:$K$178</definedName>
    <definedName name="_xlnm.Print_Area" localSheetId="1">'SO 01 - Přístupový chodník'!$C$4:$J$76,'SO 01 - Přístupový chodník'!$C$82:$J$104,'SO 01 - Přístupový chodník'!$C$110:$K$178</definedName>
    <definedName name="_xlnm.Print_Titles" localSheetId="1">'SO 01 - Přístupový chodník'!$122:$122</definedName>
    <definedName name="_xlnm._FilterDatabase" localSheetId="2" hidden="1">'SO 02 - Úprava povrchů hř...'!$C$129:$K$268</definedName>
    <definedName name="_xlnm.Print_Area" localSheetId="2">'SO 02 - Úprava povrchů hř...'!$C$4:$J$76,'SO 02 - Úprava povrchů hř...'!$C$82:$J$111,'SO 02 - Úprava povrchů hř...'!$C$117:$K$268</definedName>
    <definedName name="_xlnm.Print_Titles" localSheetId="2">'SO 02 - Úprava povrchů hř...'!$129:$129</definedName>
  </definedNames>
  <calcPr/>
</workbook>
</file>

<file path=xl/calcChain.xml><?xml version="1.0" encoding="utf-8"?>
<calcChain xmlns="http://schemas.openxmlformats.org/spreadsheetml/2006/main">
  <c i="3" r="J37"/>
  <c r="J36"/>
  <c i="1" r="AY96"/>
  <c i="3" r="J35"/>
  <c i="1" r="AX96"/>
  <c i="3" r="BI268"/>
  <c r="BH268"/>
  <c r="BG268"/>
  <c r="BF268"/>
  <c r="T268"/>
  <c r="T267"/>
  <c r="T266"/>
  <c r="R268"/>
  <c r="R267"/>
  <c r="R266"/>
  <c r="P268"/>
  <c r="P267"/>
  <c r="P266"/>
  <c r="BK268"/>
  <c r="BK267"/>
  <c r="J267"/>
  <c r="BK266"/>
  <c r="J266"/>
  <c r="J268"/>
  <c r="BE268"/>
  <c r="J110"/>
  <c r="J109"/>
  <c r="BI263"/>
  <c r="BH263"/>
  <c r="BG263"/>
  <c r="BF263"/>
  <c r="T263"/>
  <c r="R263"/>
  <c r="P263"/>
  <c r="BK263"/>
  <c r="J263"/>
  <c r="BE263"/>
  <c r="BI262"/>
  <c r="BH262"/>
  <c r="BG262"/>
  <c r="BF262"/>
  <c r="T262"/>
  <c r="R262"/>
  <c r="P262"/>
  <c r="BK262"/>
  <c r="J262"/>
  <c r="BE262"/>
  <c r="BI261"/>
  <c r="BH261"/>
  <c r="BG261"/>
  <c r="BF261"/>
  <c r="T261"/>
  <c r="R261"/>
  <c r="P261"/>
  <c r="BK261"/>
  <c r="J261"/>
  <c r="BE261"/>
  <c r="BI260"/>
  <c r="BH260"/>
  <c r="BG260"/>
  <c r="BF260"/>
  <c r="T260"/>
  <c r="R260"/>
  <c r="P260"/>
  <c r="BK260"/>
  <c r="J260"/>
  <c r="BE260"/>
  <c r="BI253"/>
  <c r="BH253"/>
  <c r="BG253"/>
  <c r="BF253"/>
  <c r="T253"/>
  <c r="R253"/>
  <c r="P253"/>
  <c r="BK253"/>
  <c r="J253"/>
  <c r="BE253"/>
  <c r="BI252"/>
  <c r="BH252"/>
  <c r="BG252"/>
  <c r="BF252"/>
  <c r="T252"/>
  <c r="R252"/>
  <c r="P252"/>
  <c r="BK252"/>
  <c r="J252"/>
  <c r="BE252"/>
  <c r="BI251"/>
  <c r="BH251"/>
  <c r="BG251"/>
  <c r="BF251"/>
  <c r="T251"/>
  <c r="R251"/>
  <c r="P251"/>
  <c r="BK251"/>
  <c r="J251"/>
  <c r="BE251"/>
  <c r="BI250"/>
  <c r="BH250"/>
  <c r="BG250"/>
  <c r="BF250"/>
  <c r="T250"/>
  <c r="T249"/>
  <c r="R250"/>
  <c r="R249"/>
  <c r="P250"/>
  <c r="P249"/>
  <c r="BK250"/>
  <c r="BK249"/>
  <c r="J249"/>
  <c r="J250"/>
  <c r="BE250"/>
  <c r="J108"/>
  <c r="BI248"/>
  <c r="BH248"/>
  <c r="BG248"/>
  <c r="BF248"/>
  <c r="T248"/>
  <c r="R248"/>
  <c r="P248"/>
  <c r="BK248"/>
  <c r="J248"/>
  <c r="BE248"/>
  <c r="BI247"/>
  <c r="BH247"/>
  <c r="BG247"/>
  <c r="BF247"/>
  <c r="T247"/>
  <c r="T246"/>
  <c r="T245"/>
  <c r="R247"/>
  <c r="R246"/>
  <c r="R245"/>
  <c r="P247"/>
  <c r="P246"/>
  <c r="P245"/>
  <c r="BK247"/>
  <c r="BK246"/>
  <c r="J246"/>
  <c r="BK245"/>
  <c r="J245"/>
  <c r="J247"/>
  <c r="BE247"/>
  <c r="J107"/>
  <c r="J106"/>
  <c r="BI243"/>
  <c r="BH243"/>
  <c r="BG243"/>
  <c r="BF243"/>
  <c r="T243"/>
  <c r="T242"/>
  <c r="R243"/>
  <c r="R242"/>
  <c r="P243"/>
  <c r="P242"/>
  <c r="BK243"/>
  <c r="BK242"/>
  <c r="J242"/>
  <c r="J243"/>
  <c r="BE243"/>
  <c r="J105"/>
  <c r="BI241"/>
  <c r="BH241"/>
  <c r="BG241"/>
  <c r="BF241"/>
  <c r="T241"/>
  <c r="R241"/>
  <c r="P241"/>
  <c r="BK241"/>
  <c r="J241"/>
  <c r="BE241"/>
  <c r="BI240"/>
  <c r="BH240"/>
  <c r="BG240"/>
  <c r="BF240"/>
  <c r="T240"/>
  <c r="R240"/>
  <c r="P240"/>
  <c r="BK240"/>
  <c r="J240"/>
  <c r="BE240"/>
  <c r="BI239"/>
  <c r="BH239"/>
  <c r="BG239"/>
  <c r="BF239"/>
  <c r="T239"/>
  <c r="R239"/>
  <c r="P239"/>
  <c r="BK239"/>
  <c r="J239"/>
  <c r="BE239"/>
  <c r="BI238"/>
  <c r="BH238"/>
  <c r="BG238"/>
  <c r="BF238"/>
  <c r="T238"/>
  <c r="T237"/>
  <c r="R238"/>
  <c r="R237"/>
  <c r="P238"/>
  <c r="P237"/>
  <c r="BK238"/>
  <c r="BK237"/>
  <c r="J237"/>
  <c r="J238"/>
  <c r="BE238"/>
  <c r="J104"/>
  <c r="BI233"/>
  <c r="BH233"/>
  <c r="BG233"/>
  <c r="BF233"/>
  <c r="T233"/>
  <c r="R233"/>
  <c r="P233"/>
  <c r="BK233"/>
  <c r="J233"/>
  <c r="BE233"/>
  <c r="BI230"/>
  <c r="BH230"/>
  <c r="BG230"/>
  <c r="BF230"/>
  <c r="T230"/>
  <c r="R230"/>
  <c r="P230"/>
  <c r="BK230"/>
  <c r="J230"/>
  <c r="BE230"/>
  <c r="BI228"/>
  <c r="BH228"/>
  <c r="BG228"/>
  <c r="BF228"/>
  <c r="T228"/>
  <c r="R228"/>
  <c r="P228"/>
  <c r="BK228"/>
  <c r="J228"/>
  <c r="BE228"/>
  <c r="BI227"/>
  <c r="BH227"/>
  <c r="BG227"/>
  <c r="BF227"/>
  <c r="T227"/>
  <c r="R227"/>
  <c r="P227"/>
  <c r="BK227"/>
  <c r="J227"/>
  <c r="BE227"/>
  <c r="BI225"/>
  <c r="BH225"/>
  <c r="BG225"/>
  <c r="BF225"/>
  <c r="T225"/>
  <c r="T224"/>
  <c r="R225"/>
  <c r="R224"/>
  <c r="P225"/>
  <c r="P224"/>
  <c r="BK225"/>
  <c r="BK224"/>
  <c r="J224"/>
  <c r="J225"/>
  <c r="BE225"/>
  <c r="J103"/>
  <c r="BI223"/>
  <c r="BH223"/>
  <c r="BG223"/>
  <c r="BF223"/>
  <c r="T223"/>
  <c r="R223"/>
  <c r="P223"/>
  <c r="BK223"/>
  <c r="J223"/>
  <c r="BE223"/>
  <c r="BI222"/>
  <c r="BH222"/>
  <c r="BG222"/>
  <c r="BF222"/>
  <c r="T222"/>
  <c r="R222"/>
  <c r="P222"/>
  <c r="BK222"/>
  <c r="J222"/>
  <c r="BE222"/>
  <c r="BI220"/>
  <c r="BH220"/>
  <c r="BG220"/>
  <c r="BF220"/>
  <c r="T220"/>
  <c r="T219"/>
  <c r="R220"/>
  <c r="R219"/>
  <c r="P220"/>
  <c r="P219"/>
  <c r="BK220"/>
  <c r="BK219"/>
  <c r="J219"/>
  <c r="J220"/>
  <c r="BE220"/>
  <c r="J102"/>
  <c r="BI218"/>
  <c r="BH218"/>
  <c r="BG218"/>
  <c r="BF218"/>
  <c r="T218"/>
  <c r="R218"/>
  <c r="P218"/>
  <c r="BK218"/>
  <c r="J218"/>
  <c r="BE218"/>
  <c r="BI217"/>
  <c r="BH217"/>
  <c r="BG217"/>
  <c r="BF217"/>
  <c r="T217"/>
  <c r="R217"/>
  <c r="P217"/>
  <c r="BK217"/>
  <c r="J217"/>
  <c r="BE217"/>
  <c r="BI215"/>
  <c r="BH215"/>
  <c r="BG215"/>
  <c r="BF215"/>
  <c r="T215"/>
  <c r="R215"/>
  <c r="P215"/>
  <c r="BK215"/>
  <c r="J215"/>
  <c r="BE215"/>
  <c r="BI213"/>
  <c r="BH213"/>
  <c r="BG213"/>
  <c r="BF213"/>
  <c r="T213"/>
  <c r="T212"/>
  <c r="R213"/>
  <c r="R212"/>
  <c r="P213"/>
  <c r="P212"/>
  <c r="BK213"/>
  <c r="BK212"/>
  <c r="J212"/>
  <c r="J213"/>
  <c r="BE213"/>
  <c r="J101"/>
  <c r="BI211"/>
  <c r="BH211"/>
  <c r="BG211"/>
  <c r="BF211"/>
  <c r="T211"/>
  <c r="R211"/>
  <c r="P211"/>
  <c r="BK211"/>
  <c r="J211"/>
  <c r="BE211"/>
  <c r="BI209"/>
  <c r="BH209"/>
  <c r="BG209"/>
  <c r="BF209"/>
  <c r="T209"/>
  <c r="R209"/>
  <c r="P209"/>
  <c r="BK209"/>
  <c r="J209"/>
  <c r="BE209"/>
  <c r="BI208"/>
  <c r="BH208"/>
  <c r="BG208"/>
  <c r="BF208"/>
  <c r="T208"/>
  <c r="R208"/>
  <c r="P208"/>
  <c r="BK208"/>
  <c r="J208"/>
  <c r="BE208"/>
  <c r="BI206"/>
  <c r="BH206"/>
  <c r="BG206"/>
  <c r="BF206"/>
  <c r="T206"/>
  <c r="R206"/>
  <c r="P206"/>
  <c r="BK206"/>
  <c r="J206"/>
  <c r="BE206"/>
  <c r="BI204"/>
  <c r="BH204"/>
  <c r="BG204"/>
  <c r="BF204"/>
  <c r="T204"/>
  <c r="R204"/>
  <c r="P204"/>
  <c r="BK204"/>
  <c r="J204"/>
  <c r="BE204"/>
  <c r="BI199"/>
  <c r="BH199"/>
  <c r="BG199"/>
  <c r="BF199"/>
  <c r="T199"/>
  <c r="R199"/>
  <c r="P199"/>
  <c r="BK199"/>
  <c r="J199"/>
  <c r="BE199"/>
  <c r="BI198"/>
  <c r="BH198"/>
  <c r="BG198"/>
  <c r="BF198"/>
  <c r="T198"/>
  <c r="R198"/>
  <c r="P198"/>
  <c r="BK198"/>
  <c r="J198"/>
  <c r="BE198"/>
  <c r="BI197"/>
  <c r="BH197"/>
  <c r="BG197"/>
  <c r="BF197"/>
  <c r="T197"/>
  <c r="R197"/>
  <c r="P197"/>
  <c r="BK197"/>
  <c r="J197"/>
  <c r="BE197"/>
  <c r="BI196"/>
  <c r="BH196"/>
  <c r="BG196"/>
  <c r="BF196"/>
  <c r="T196"/>
  <c r="R196"/>
  <c r="P196"/>
  <c r="BK196"/>
  <c r="J196"/>
  <c r="BE196"/>
  <c r="BI195"/>
  <c r="BH195"/>
  <c r="BG195"/>
  <c r="BF195"/>
  <c r="T195"/>
  <c r="R195"/>
  <c r="P195"/>
  <c r="BK195"/>
  <c r="J195"/>
  <c r="BE195"/>
  <c r="BI194"/>
  <c r="BH194"/>
  <c r="BG194"/>
  <c r="BF194"/>
  <c r="T194"/>
  <c r="R194"/>
  <c r="P194"/>
  <c r="BK194"/>
  <c r="J194"/>
  <c r="BE194"/>
  <c r="BI191"/>
  <c r="BH191"/>
  <c r="BG191"/>
  <c r="BF191"/>
  <c r="T191"/>
  <c r="R191"/>
  <c r="P191"/>
  <c r="BK191"/>
  <c r="J191"/>
  <c r="BE191"/>
  <c r="BI190"/>
  <c r="BH190"/>
  <c r="BG190"/>
  <c r="BF190"/>
  <c r="T190"/>
  <c r="R190"/>
  <c r="P190"/>
  <c r="BK190"/>
  <c r="J190"/>
  <c r="BE190"/>
  <c r="BI187"/>
  <c r="BH187"/>
  <c r="BG187"/>
  <c r="BF187"/>
  <c r="T187"/>
  <c r="R187"/>
  <c r="P187"/>
  <c r="BK187"/>
  <c r="J187"/>
  <c r="BE187"/>
  <c r="BI185"/>
  <c r="BH185"/>
  <c r="BG185"/>
  <c r="BF185"/>
  <c r="T185"/>
  <c r="R185"/>
  <c r="P185"/>
  <c r="BK185"/>
  <c r="J185"/>
  <c r="BE185"/>
  <c r="BI184"/>
  <c r="BH184"/>
  <c r="BG184"/>
  <c r="BF184"/>
  <c r="T184"/>
  <c r="R184"/>
  <c r="P184"/>
  <c r="BK184"/>
  <c r="J184"/>
  <c r="BE184"/>
  <c r="BI181"/>
  <c r="BH181"/>
  <c r="BG181"/>
  <c r="BF181"/>
  <c r="T181"/>
  <c r="T180"/>
  <c r="R181"/>
  <c r="R180"/>
  <c r="P181"/>
  <c r="P180"/>
  <c r="BK181"/>
  <c r="BK180"/>
  <c r="J180"/>
  <c r="J181"/>
  <c r="BE181"/>
  <c r="J100"/>
  <c r="BI177"/>
  <c r="BH177"/>
  <c r="BG177"/>
  <c r="BF177"/>
  <c r="T177"/>
  <c r="R177"/>
  <c r="P177"/>
  <c r="BK177"/>
  <c r="J177"/>
  <c r="BE177"/>
  <c r="BI175"/>
  <c r="BH175"/>
  <c r="BG175"/>
  <c r="BF175"/>
  <c r="T175"/>
  <c r="R175"/>
  <c r="P175"/>
  <c r="BK175"/>
  <c r="J175"/>
  <c r="BE175"/>
  <c r="BI173"/>
  <c r="BH173"/>
  <c r="BG173"/>
  <c r="BF173"/>
  <c r="T173"/>
  <c r="R173"/>
  <c r="P173"/>
  <c r="BK173"/>
  <c r="J173"/>
  <c r="BE173"/>
  <c r="BI172"/>
  <c r="BH172"/>
  <c r="BG172"/>
  <c r="BF172"/>
  <c r="T172"/>
  <c r="R172"/>
  <c r="P172"/>
  <c r="BK172"/>
  <c r="J172"/>
  <c r="BE172"/>
  <c r="BI170"/>
  <c r="BH170"/>
  <c r="BG170"/>
  <c r="BF170"/>
  <c r="T170"/>
  <c r="R170"/>
  <c r="P170"/>
  <c r="BK170"/>
  <c r="J170"/>
  <c r="BE170"/>
  <c r="BI169"/>
  <c r="BH169"/>
  <c r="BG169"/>
  <c r="BF169"/>
  <c r="T169"/>
  <c r="R169"/>
  <c r="P169"/>
  <c r="BK169"/>
  <c r="J169"/>
  <c r="BE169"/>
  <c r="BI163"/>
  <c r="BH163"/>
  <c r="BG163"/>
  <c r="BF163"/>
  <c r="T163"/>
  <c r="R163"/>
  <c r="P163"/>
  <c r="BK163"/>
  <c r="J163"/>
  <c r="BE163"/>
  <c r="BI157"/>
  <c r="BH157"/>
  <c r="BG157"/>
  <c r="BF157"/>
  <c r="T157"/>
  <c r="T156"/>
  <c r="R157"/>
  <c r="R156"/>
  <c r="P157"/>
  <c r="P156"/>
  <c r="BK157"/>
  <c r="BK156"/>
  <c r="J156"/>
  <c r="J157"/>
  <c r="BE157"/>
  <c r="J99"/>
  <c r="BI154"/>
  <c r="BH154"/>
  <c r="BG154"/>
  <c r="BF154"/>
  <c r="T154"/>
  <c r="R154"/>
  <c r="P154"/>
  <c r="BK154"/>
  <c r="J154"/>
  <c r="BE154"/>
  <c r="BI153"/>
  <c r="BH153"/>
  <c r="BG153"/>
  <c r="BF153"/>
  <c r="T153"/>
  <c r="R153"/>
  <c r="P153"/>
  <c r="BK153"/>
  <c r="J153"/>
  <c r="BE153"/>
  <c r="BI152"/>
  <c r="BH152"/>
  <c r="BG152"/>
  <c r="BF152"/>
  <c r="T152"/>
  <c r="R152"/>
  <c r="P152"/>
  <c r="BK152"/>
  <c r="J152"/>
  <c r="BE152"/>
  <c r="BI150"/>
  <c r="BH150"/>
  <c r="BG150"/>
  <c r="BF150"/>
  <c r="T150"/>
  <c r="R150"/>
  <c r="P150"/>
  <c r="BK150"/>
  <c r="J150"/>
  <c r="BE150"/>
  <c r="BI148"/>
  <c r="BH148"/>
  <c r="BG148"/>
  <c r="BF148"/>
  <c r="T148"/>
  <c r="R148"/>
  <c r="P148"/>
  <c r="BK148"/>
  <c r="J148"/>
  <c r="BE148"/>
  <c r="BI147"/>
  <c r="BH147"/>
  <c r="BG147"/>
  <c r="BF147"/>
  <c r="T147"/>
  <c r="R147"/>
  <c r="P147"/>
  <c r="BK147"/>
  <c r="J147"/>
  <c r="BE147"/>
  <c r="BI146"/>
  <c r="BH146"/>
  <c r="BG146"/>
  <c r="BF146"/>
  <c r="T146"/>
  <c r="R146"/>
  <c r="P146"/>
  <c r="BK146"/>
  <c r="J146"/>
  <c r="BE146"/>
  <c r="BI144"/>
  <c r="BH144"/>
  <c r="BG144"/>
  <c r="BF144"/>
  <c r="T144"/>
  <c r="R144"/>
  <c r="P144"/>
  <c r="BK144"/>
  <c r="J144"/>
  <c r="BE144"/>
  <c r="BI143"/>
  <c r="BH143"/>
  <c r="BG143"/>
  <c r="BF143"/>
  <c r="T143"/>
  <c r="R143"/>
  <c r="P143"/>
  <c r="BK143"/>
  <c r="J143"/>
  <c r="BE143"/>
  <c r="BI140"/>
  <c r="BH140"/>
  <c r="BG140"/>
  <c r="BF140"/>
  <c r="T140"/>
  <c r="R140"/>
  <c r="P140"/>
  <c r="BK140"/>
  <c r="J140"/>
  <c r="BE140"/>
  <c r="BI139"/>
  <c r="BH139"/>
  <c r="BG139"/>
  <c r="BF139"/>
  <c r="T139"/>
  <c r="R139"/>
  <c r="P139"/>
  <c r="BK139"/>
  <c r="J139"/>
  <c r="BE139"/>
  <c r="BI137"/>
  <c r="BH137"/>
  <c r="BG137"/>
  <c r="BF137"/>
  <c r="T137"/>
  <c r="R137"/>
  <c r="P137"/>
  <c r="BK137"/>
  <c r="J137"/>
  <c r="BE137"/>
  <c r="BI136"/>
  <c r="BH136"/>
  <c r="BG136"/>
  <c r="BF136"/>
  <c r="T136"/>
  <c r="R136"/>
  <c r="P136"/>
  <c r="BK136"/>
  <c r="J136"/>
  <c r="BE136"/>
  <c r="BI134"/>
  <c r="BH134"/>
  <c r="BG134"/>
  <c r="BF134"/>
  <c r="T134"/>
  <c r="R134"/>
  <c r="P134"/>
  <c r="BK134"/>
  <c r="J134"/>
  <c r="BE134"/>
  <c r="BI133"/>
  <c r="F37"/>
  <c i="1" r="BD96"/>
  <c i="3" r="BH133"/>
  <c r="F36"/>
  <c i="1" r="BC96"/>
  <c i="3" r="BG133"/>
  <c r="F35"/>
  <c i="1" r="BB96"/>
  <c i="3" r="BF133"/>
  <c r="J34"/>
  <c i="1" r="AW96"/>
  <c i="3" r="F34"/>
  <c i="1" r="BA96"/>
  <c i="3" r="T133"/>
  <c r="T132"/>
  <c r="T131"/>
  <c r="T130"/>
  <c r="R133"/>
  <c r="R132"/>
  <c r="R131"/>
  <c r="R130"/>
  <c r="P133"/>
  <c r="P132"/>
  <c r="P131"/>
  <c r="P130"/>
  <c i="1" r="AU96"/>
  <c i="3" r="BK133"/>
  <c r="BK132"/>
  <c r="J132"/>
  <c r="BK131"/>
  <c r="J131"/>
  <c r="BK130"/>
  <c r="J130"/>
  <c r="J96"/>
  <c r="J30"/>
  <c i="1" r="AG96"/>
  <c i="3" r="J133"/>
  <c r="BE133"/>
  <c r="J33"/>
  <c i="1" r="AV96"/>
  <c i="3" r="F33"/>
  <c i="1" r="AZ96"/>
  <c i="3" r="J98"/>
  <c r="J97"/>
  <c r="F124"/>
  <c r="E122"/>
  <c r="F89"/>
  <c r="E87"/>
  <c r="J39"/>
  <c r="J24"/>
  <c r="E24"/>
  <c r="J127"/>
  <c r="J92"/>
  <c r="J23"/>
  <c r="J21"/>
  <c r="E21"/>
  <c r="J126"/>
  <c r="J91"/>
  <c r="J20"/>
  <c r="J18"/>
  <c r="E18"/>
  <c r="F127"/>
  <c r="F92"/>
  <c r="J17"/>
  <c r="J15"/>
  <c r="E15"/>
  <c r="F126"/>
  <c r="F91"/>
  <c r="J14"/>
  <c r="J12"/>
  <c r="J124"/>
  <c r="J89"/>
  <c r="E7"/>
  <c r="E120"/>
  <c r="E85"/>
  <c i="2" r="J37"/>
  <c r="J36"/>
  <c i="1" r="AY95"/>
  <c i="2" r="J35"/>
  <c i="1" r="AX95"/>
  <c i="2" r="BI178"/>
  <c r="BH178"/>
  <c r="BG178"/>
  <c r="BF178"/>
  <c r="T178"/>
  <c r="T177"/>
  <c r="R178"/>
  <c r="R177"/>
  <c r="P178"/>
  <c r="P177"/>
  <c r="BK178"/>
  <c r="BK177"/>
  <c r="J177"/>
  <c r="J178"/>
  <c r="BE178"/>
  <c r="J103"/>
  <c r="BI176"/>
  <c r="BH176"/>
  <c r="BG176"/>
  <c r="BF176"/>
  <c r="T176"/>
  <c r="R176"/>
  <c r="P176"/>
  <c r="BK176"/>
  <c r="J176"/>
  <c r="BE176"/>
  <c r="BI175"/>
  <c r="BH175"/>
  <c r="BG175"/>
  <c r="BF175"/>
  <c r="T175"/>
  <c r="R175"/>
  <c r="P175"/>
  <c r="BK175"/>
  <c r="J175"/>
  <c r="BE175"/>
  <c r="BI174"/>
  <c r="BH174"/>
  <c r="BG174"/>
  <c r="BF174"/>
  <c r="T174"/>
  <c r="R174"/>
  <c r="P174"/>
  <c r="BK174"/>
  <c r="J174"/>
  <c r="BE174"/>
  <c r="BI173"/>
  <c r="BH173"/>
  <c r="BG173"/>
  <c r="BF173"/>
  <c r="T173"/>
  <c r="T172"/>
  <c r="R173"/>
  <c r="R172"/>
  <c r="P173"/>
  <c r="P172"/>
  <c r="BK173"/>
  <c r="BK172"/>
  <c r="J172"/>
  <c r="J173"/>
  <c r="BE173"/>
  <c r="J102"/>
  <c r="BI169"/>
  <c r="BH169"/>
  <c r="BG169"/>
  <c r="BF169"/>
  <c r="T169"/>
  <c r="R169"/>
  <c r="P169"/>
  <c r="BK169"/>
  <c r="J169"/>
  <c r="BE169"/>
  <c r="BI168"/>
  <c r="BH168"/>
  <c r="BG168"/>
  <c r="BF168"/>
  <c r="T168"/>
  <c r="R168"/>
  <c r="P168"/>
  <c r="BK168"/>
  <c r="J168"/>
  <c r="BE168"/>
  <c r="BI166"/>
  <c r="BH166"/>
  <c r="BG166"/>
  <c r="BF166"/>
  <c r="T166"/>
  <c r="R166"/>
  <c r="P166"/>
  <c r="BK166"/>
  <c r="J166"/>
  <c r="BE166"/>
  <c r="BI165"/>
  <c r="BH165"/>
  <c r="BG165"/>
  <c r="BF165"/>
  <c r="T165"/>
  <c r="R165"/>
  <c r="P165"/>
  <c r="BK165"/>
  <c r="J165"/>
  <c r="BE165"/>
  <c r="BI163"/>
  <c r="BH163"/>
  <c r="BG163"/>
  <c r="BF163"/>
  <c r="T163"/>
  <c r="T162"/>
  <c r="R163"/>
  <c r="R162"/>
  <c r="P163"/>
  <c r="P162"/>
  <c r="BK163"/>
  <c r="BK162"/>
  <c r="J162"/>
  <c r="J163"/>
  <c r="BE163"/>
  <c r="J101"/>
  <c r="BI161"/>
  <c r="BH161"/>
  <c r="BG161"/>
  <c r="BF161"/>
  <c r="T161"/>
  <c r="R161"/>
  <c r="P161"/>
  <c r="BK161"/>
  <c r="J161"/>
  <c r="BE161"/>
  <c r="BI160"/>
  <c r="BH160"/>
  <c r="BG160"/>
  <c r="BF160"/>
  <c r="T160"/>
  <c r="R160"/>
  <c r="P160"/>
  <c r="BK160"/>
  <c r="J160"/>
  <c r="BE160"/>
  <c r="BI157"/>
  <c r="BH157"/>
  <c r="BG157"/>
  <c r="BF157"/>
  <c r="T157"/>
  <c r="R157"/>
  <c r="P157"/>
  <c r="BK157"/>
  <c r="J157"/>
  <c r="BE157"/>
  <c r="BI154"/>
  <c r="BH154"/>
  <c r="BG154"/>
  <c r="BF154"/>
  <c r="T154"/>
  <c r="R154"/>
  <c r="P154"/>
  <c r="BK154"/>
  <c r="J154"/>
  <c r="BE154"/>
  <c r="BI153"/>
  <c r="BH153"/>
  <c r="BG153"/>
  <c r="BF153"/>
  <c r="T153"/>
  <c r="R153"/>
  <c r="P153"/>
  <c r="BK153"/>
  <c r="J153"/>
  <c r="BE153"/>
  <c r="BI150"/>
  <c r="BH150"/>
  <c r="BG150"/>
  <c r="BF150"/>
  <c r="T150"/>
  <c r="R150"/>
  <c r="P150"/>
  <c r="BK150"/>
  <c r="J150"/>
  <c r="BE150"/>
  <c r="BI148"/>
  <c r="BH148"/>
  <c r="BG148"/>
  <c r="BF148"/>
  <c r="T148"/>
  <c r="T147"/>
  <c r="R148"/>
  <c r="R147"/>
  <c r="P148"/>
  <c r="P147"/>
  <c r="BK148"/>
  <c r="BK147"/>
  <c r="J147"/>
  <c r="J148"/>
  <c r="BE148"/>
  <c r="J100"/>
  <c r="BI146"/>
  <c r="BH146"/>
  <c r="BG146"/>
  <c r="BF146"/>
  <c r="T146"/>
  <c r="T145"/>
  <c r="R146"/>
  <c r="R145"/>
  <c r="P146"/>
  <c r="P145"/>
  <c r="BK146"/>
  <c r="BK145"/>
  <c r="J145"/>
  <c r="J146"/>
  <c r="BE146"/>
  <c r="J99"/>
  <c r="BI143"/>
  <c r="BH143"/>
  <c r="BG143"/>
  <c r="BF143"/>
  <c r="T143"/>
  <c r="R143"/>
  <c r="P143"/>
  <c r="BK143"/>
  <c r="J143"/>
  <c r="BE143"/>
  <c r="BI141"/>
  <c r="BH141"/>
  <c r="BG141"/>
  <c r="BF141"/>
  <c r="T141"/>
  <c r="R141"/>
  <c r="P141"/>
  <c r="BK141"/>
  <c r="J141"/>
  <c r="BE141"/>
  <c r="BI140"/>
  <c r="BH140"/>
  <c r="BG140"/>
  <c r="BF140"/>
  <c r="T140"/>
  <c r="R140"/>
  <c r="P140"/>
  <c r="BK140"/>
  <c r="J140"/>
  <c r="BE140"/>
  <c r="BI138"/>
  <c r="BH138"/>
  <c r="BG138"/>
  <c r="BF138"/>
  <c r="T138"/>
  <c r="R138"/>
  <c r="P138"/>
  <c r="BK138"/>
  <c r="J138"/>
  <c r="BE138"/>
  <c r="BI136"/>
  <c r="BH136"/>
  <c r="BG136"/>
  <c r="BF136"/>
  <c r="T136"/>
  <c r="R136"/>
  <c r="P136"/>
  <c r="BK136"/>
  <c r="J136"/>
  <c r="BE136"/>
  <c r="BI135"/>
  <c r="BH135"/>
  <c r="BG135"/>
  <c r="BF135"/>
  <c r="T135"/>
  <c r="R135"/>
  <c r="P135"/>
  <c r="BK135"/>
  <c r="J135"/>
  <c r="BE135"/>
  <c r="BI134"/>
  <c r="BH134"/>
  <c r="BG134"/>
  <c r="BF134"/>
  <c r="T134"/>
  <c r="R134"/>
  <c r="P134"/>
  <c r="BK134"/>
  <c r="J134"/>
  <c r="BE134"/>
  <c r="BI133"/>
  <c r="BH133"/>
  <c r="BG133"/>
  <c r="BF133"/>
  <c r="T133"/>
  <c r="R133"/>
  <c r="P133"/>
  <c r="BK133"/>
  <c r="J133"/>
  <c r="BE133"/>
  <c r="BI132"/>
  <c r="BH132"/>
  <c r="BG132"/>
  <c r="BF132"/>
  <c r="T132"/>
  <c r="R132"/>
  <c r="P132"/>
  <c r="BK132"/>
  <c r="J132"/>
  <c r="BE132"/>
  <c r="BI131"/>
  <c r="BH131"/>
  <c r="BG131"/>
  <c r="BF131"/>
  <c r="T131"/>
  <c r="R131"/>
  <c r="P131"/>
  <c r="BK131"/>
  <c r="J131"/>
  <c r="BE131"/>
  <c r="BI128"/>
  <c r="BH128"/>
  <c r="BG128"/>
  <c r="BF128"/>
  <c r="T128"/>
  <c r="R128"/>
  <c r="P128"/>
  <c r="BK128"/>
  <c r="J128"/>
  <c r="BE128"/>
  <c r="BI126"/>
  <c r="F37"/>
  <c i="1" r="BD95"/>
  <c i="2" r="BH126"/>
  <c r="F36"/>
  <c i="1" r="BC95"/>
  <c i="2" r="BG126"/>
  <c r="F35"/>
  <c i="1" r="BB95"/>
  <c i="2" r="BF126"/>
  <c r="J34"/>
  <c i="1" r="AW95"/>
  <c i="2" r="F34"/>
  <c i="1" r="BA95"/>
  <c i="2" r="T126"/>
  <c r="T125"/>
  <c r="T124"/>
  <c r="T123"/>
  <c r="R126"/>
  <c r="R125"/>
  <c r="R124"/>
  <c r="R123"/>
  <c r="P126"/>
  <c r="P125"/>
  <c r="P124"/>
  <c r="P123"/>
  <c i="1" r="AU95"/>
  <c i="2" r="BK126"/>
  <c r="BK125"/>
  <c r="J125"/>
  <c r="BK124"/>
  <c r="J124"/>
  <c r="BK123"/>
  <c r="J123"/>
  <c r="J96"/>
  <c r="J30"/>
  <c i="1" r="AG95"/>
  <c i="2" r="J126"/>
  <c r="BE126"/>
  <c r="J33"/>
  <c i="1" r="AV95"/>
  <c i="2" r="F33"/>
  <c i="1" r="AZ95"/>
  <c i="2" r="J98"/>
  <c r="J97"/>
  <c r="J119"/>
  <c r="F119"/>
  <c r="F117"/>
  <c r="E115"/>
  <c r="J91"/>
  <c r="F91"/>
  <c r="F89"/>
  <c r="E87"/>
  <c r="J39"/>
  <c r="J24"/>
  <c r="E24"/>
  <c r="J120"/>
  <c r="J92"/>
  <c r="J23"/>
  <c r="J18"/>
  <c r="E18"/>
  <c r="F120"/>
  <c r="F92"/>
  <c r="J17"/>
  <c r="J12"/>
  <c r="J117"/>
  <c r="J89"/>
  <c r="E7"/>
  <c r="E113"/>
  <c r="E85"/>
  <c i="1" r="BD94"/>
  <c r="W33"/>
  <c r="BC94"/>
  <c r="W32"/>
  <c r="BB94"/>
  <c r="W31"/>
  <c r="BA94"/>
  <c r="W30"/>
  <c r="AZ94"/>
  <c r="W29"/>
  <c r="AY94"/>
  <c r="AX94"/>
  <c r="AW94"/>
  <c r="AK30"/>
  <c r="AV94"/>
  <c r="AK29"/>
  <c r="AU94"/>
  <c r="AT94"/>
  <c r="AS94"/>
  <c r="AG94"/>
  <c r="AK26"/>
  <c r="AT96"/>
  <c r="AN96"/>
  <c r="AT95"/>
  <c r="AN95"/>
  <c r="AN94"/>
  <c r="L90"/>
  <c r="AM90"/>
  <c r="AM89"/>
  <c r="L89"/>
  <c r="AM87"/>
  <c r="L87"/>
  <c r="L85"/>
  <c r="L84"/>
  <c r="AK35"/>
</calcChain>
</file>

<file path=xl/sharedStrings.xml><?xml version="1.0" encoding="utf-8"?>
<sst xmlns="http://schemas.openxmlformats.org/spreadsheetml/2006/main">
  <si>
    <t>Export Komplet</t>
  </si>
  <si>
    <t/>
  </si>
  <si>
    <t>2.0</t>
  </si>
  <si>
    <t>ZAMOK</t>
  </si>
  <si>
    <t>False</t>
  </si>
  <si>
    <t>{133956e1-60f3-41b2-9a70-61e58f30cacc}</t>
  </si>
  <si>
    <t>0,01</t>
  </si>
  <si>
    <t>21</t>
  </si>
  <si>
    <t>15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</si>
  <si>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</si>
  <si>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</si>
  <si>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</si>
  <si>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</si>
  <si>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</si>
  <si>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24/2/2020</t>
  </si>
  <si>
    <t xml:space="preserve"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</si>
  <si>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</si>
  <si>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Hřiště na Streetball, tenisová stěna a přístupový chodník</t>
  </si>
  <si>
    <t>KSO:</t>
  </si>
  <si>
    <t>CC-CZ:</t>
  </si>
  <si>
    <t>Místo:</t>
  </si>
  <si>
    <t>Sadov</t>
  </si>
  <si>
    <t>Datum:</t>
  </si>
  <si>
    <t>25. 2. 2020</t>
  </si>
  <si>
    <t>Zadavatel:</t>
  </si>
  <si>
    <t>IČ:</t>
  </si>
  <si>
    <t>00254959</t>
  </si>
  <si>
    <t>Město Sadov</t>
  </si>
  <si>
    <t>DIČ:</t>
  </si>
  <si>
    <t>Uchazeč:</t>
  </si>
  <si>
    <t>Vyplň údaj</t>
  </si>
  <si>
    <t>Projektant:</t>
  </si>
  <si>
    <t xml:space="preserve"> </t>
  </si>
  <si>
    <t>True</t>
  </si>
  <si>
    <t>Zpracovatel: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</si>
  <si>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</si>
  <si>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</si>
  <si>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</si>
  <si>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</si>
  <si>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</si>
  <si>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</si>
  <si>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</si>
  <si>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</si>
  <si>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</si>
  <si>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</si>
  <si>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</si>
  <si>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</si>
  <si>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</si>
  <si>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</si>
  <si>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</si>
  <si>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</si>
  <si>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</si>
  <si>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</si>
  <si>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</si>
  <si>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</si>
  <si>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</si>
  <si>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</si>
  <si>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</si>
  <si>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</si>
  <si>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</si>
  <si>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</si>
  <si>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</si>
  <si>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</si>
  <si>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</si>
  <si>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</si>
  <si>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</si>
  <si>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</si>
  <si>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</si>
  <si>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</si>
  <si>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</si>
  <si>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</si>
  <si>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</si>
  <si>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</si>
  <si>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</si>
  <si>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</si>
  <si>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</si>
  <si>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</si>
  <si>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</si>
  <si>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</si>
  <si>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</si>
  <si>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/</t>
  </si>
  <si>
    <t>SO 01</t>
  </si>
  <si>
    <t>Přístupový chodník</t>
  </si>
  <si>
    <t>STA</t>
  </si>
  <si>
    <t>1</t>
  </si>
  <si>
    <t>{23eecc4c-cffc-4feb-96b8-3e08e2a64342}</t>
  </si>
  <si>
    <t>2</t>
  </si>
  <si>
    <t>SO 02</t>
  </si>
  <si>
    <t xml:space="preserve">Úprava povrchů hřiště  a oplocení</t>
  </si>
  <si>
    <t>{1cb72ffc-895f-4edc-bef4-950f5f0a7ade}</t>
  </si>
  <si>
    <t>KRYCÍ LIST SOUPISU PRACÍ</t>
  </si>
  <si>
    <t>Objekt:</t>
  </si>
  <si>
    <t>SO 01 - Přístupový chodník</t>
  </si>
  <si>
    <t>bez PD</t>
  </si>
  <si>
    <t>REKAPITULACE ČLENĚNÍ SOUPISU PRACÍ</t>
  </si>
  <si>
    <t>Kód dílu - Popis</t>
  </si>
  <si>
    <t>Cena celkem [CZK]</t>
  </si>
  <si>
    <t>Náklady ze soupisu prací</t>
  </si>
  <si>
    <t>-1</t>
  </si>
  <si>
    <t>HSV - Práce a dodávky HSV</t>
  </si>
  <si>
    <t xml:space="preserve">    1 - Zemní práce</t>
  </si>
  <si>
    <t xml:space="preserve">    4 - Vodorovné konstrukce</t>
  </si>
  <si>
    <t xml:space="preserve">    5 - Komunikace pozemní</t>
  </si>
  <si>
    <t xml:space="preserve">    9 - Ostatní konstrukce a práce, bourání</t>
  </si>
  <si>
    <t xml:space="preserve">    997 - Přesun sutě</t>
  </si>
  <si>
    <t xml:space="preserve">    998 - Přesun hmot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</si>
  <si>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</si>
  <si>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</si>
  <si>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</si>
  <si>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</si>
  <si>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</si>
  <si>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</si>
  <si>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</si>
  <si>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</si>
  <si>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</si>
  <si>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</si>
  <si>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</si>
  <si>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</si>
  <si>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</si>
  <si>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</si>
  <si>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</si>
  <si>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</si>
  <si>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</si>
  <si>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K</t>
  </si>
  <si>
    <t>121101102</t>
  </si>
  <si>
    <t>Sejmutí ornice s přemístěním na vzdálenost do 100 m</t>
  </si>
  <si>
    <t>m3</t>
  </si>
  <si>
    <t>CS ÚRS 2019 02</t>
  </si>
  <si>
    <t>4</t>
  </si>
  <si>
    <t>-293442419</t>
  </si>
  <si>
    <t>VV</t>
  </si>
  <si>
    <t>((72,5*1,9)+(20,5*1,9)+(6*2,5)/2)*0,1</t>
  </si>
  <si>
    <t>122202201</t>
  </si>
  <si>
    <t>Odkopávky a prokopávky nezapažené pro silnice objemu do 100 m3 v hornině tř. 3</t>
  </si>
  <si>
    <t>-1466586602</t>
  </si>
  <si>
    <t xml:space="preserve">chodník šíře 1500 mm odkop + 200mm na každou stranu </t>
  </si>
  <si>
    <t>((72,5*1,9)+(20,5*1,9)+(6*2,5)/2)*0,2</t>
  </si>
  <si>
    <t>3</t>
  </si>
  <si>
    <t>122202209</t>
  </si>
  <si>
    <t>Příplatek k odkopávkám a prokopávkám pro silnice v hornině tř. 3 za lepivost</t>
  </si>
  <si>
    <t>1068159512</t>
  </si>
  <si>
    <t>162401101</t>
  </si>
  <si>
    <t>Vodorovné přemístění do 1500 m výkopku/sypaniny z horniny tř. 1 až 4</t>
  </si>
  <si>
    <t>-1802239310</t>
  </si>
  <si>
    <t>5</t>
  </si>
  <si>
    <t>167101101</t>
  </si>
  <si>
    <t>Nakládání výkopku z hornin tř. 1 až 4 do 100 m3</t>
  </si>
  <si>
    <t>1911829408</t>
  </si>
  <si>
    <t>6</t>
  </si>
  <si>
    <t>171201101</t>
  </si>
  <si>
    <t>Uložení sypaniny do násypů nezhutněných</t>
  </si>
  <si>
    <t>1977837095</t>
  </si>
  <si>
    <t>7</t>
  </si>
  <si>
    <t>171201201</t>
  </si>
  <si>
    <t>Uložení sypaniny na skládky</t>
  </si>
  <si>
    <t>-1237969718</t>
  </si>
  <si>
    <t>8</t>
  </si>
  <si>
    <t>171201211</t>
  </si>
  <si>
    <t>Poplatek za uložení stavebního odpadu - zeminy a kameniva na skládce</t>
  </si>
  <si>
    <t>t</t>
  </si>
  <si>
    <t>736013987</t>
  </si>
  <si>
    <t>36,84*1,8</t>
  </si>
  <si>
    <t>9</t>
  </si>
  <si>
    <t>181301101</t>
  </si>
  <si>
    <t>Rozprostření ornice tl vrstvy do 100 mm pl do 500 m2 v rovině nebo ve svahu do 1:5</t>
  </si>
  <si>
    <t>m2</t>
  </si>
  <si>
    <t>1223843815</t>
  </si>
  <si>
    <t>(70+21+2,5+1,5)*0,8</t>
  </si>
  <si>
    <t>10</t>
  </si>
  <si>
    <t>181411131</t>
  </si>
  <si>
    <t>Založení parkového trávníku výsevem plochy do 1000 m2 v rovině a ve svahu do 1:5</t>
  </si>
  <si>
    <t>-1091778562</t>
  </si>
  <si>
    <t>11</t>
  </si>
  <si>
    <t>M</t>
  </si>
  <si>
    <t>00572410</t>
  </si>
  <si>
    <t>osivo směs travní parková</t>
  </si>
  <si>
    <t>kg</t>
  </si>
  <si>
    <t>1518972760</t>
  </si>
  <si>
    <t>76*0,015 'Přepočtené koeficientem množství</t>
  </si>
  <si>
    <t>12</t>
  </si>
  <si>
    <t>181951102</t>
  </si>
  <si>
    <t>Úprava pláně v hornině tř. 1 až 4 se zhutněním</t>
  </si>
  <si>
    <t>-1651390925</t>
  </si>
  <si>
    <t>((72,5*1,9)+(20,5*1,9)+(6*2,5)/2)</t>
  </si>
  <si>
    <t>Vodorovné konstrukce</t>
  </si>
  <si>
    <t>13</t>
  </si>
  <si>
    <t>451577777</t>
  </si>
  <si>
    <t xml:space="preserve">Podklad nebo lože pod dlažbu vodorovný nebo do sklonu 1:5 z kameniva těženého tl do 100 mm </t>
  </si>
  <si>
    <t>-2035152119</t>
  </si>
  <si>
    <t>Komunikace pozemní</t>
  </si>
  <si>
    <t>14</t>
  </si>
  <si>
    <t>564831111</t>
  </si>
  <si>
    <t>Podklad ze štěrkodrtě ŠD tl 100 mm</t>
  </si>
  <si>
    <t>1870789398</t>
  </si>
  <si>
    <t>((72,5*1,5)+(20,5*1,5)+(6*2,5)/2)</t>
  </si>
  <si>
    <t>564851111</t>
  </si>
  <si>
    <t>Podklad ze štěrkodrtě ŠD tl 150 mm</t>
  </si>
  <si>
    <t>-89435298</t>
  </si>
  <si>
    <t>přesa spodní vrstvy štěrkodrtě pod obruby</t>
  </si>
  <si>
    <t>16</t>
  </si>
  <si>
    <t>596211112</t>
  </si>
  <si>
    <t>Kladení zámkové dlažby komunikací pro pěší tl 60 mm skupiny A pl do 300 m2</t>
  </si>
  <si>
    <t>-243894679</t>
  </si>
  <si>
    <t>17</t>
  </si>
  <si>
    <t>BET.K06C01</t>
  </si>
  <si>
    <t>dlažba BEST-KLASIKO 20 x 10 x 6 cm přírodní</t>
  </si>
  <si>
    <t>-1583745582</t>
  </si>
  <si>
    <t>10% prořez</t>
  </si>
  <si>
    <t>100*1,1</t>
  </si>
  <si>
    <t>18</t>
  </si>
  <si>
    <t>BET.K06C02</t>
  </si>
  <si>
    <t>dlažba BEST-KLASIKO 20 x 10 x 6 cm barevná</t>
  </si>
  <si>
    <t>1100809599</t>
  </si>
  <si>
    <t xml:space="preserve">10 % prořez </t>
  </si>
  <si>
    <t>47*1,1</t>
  </si>
  <si>
    <t>19</t>
  </si>
  <si>
    <t>596211114</t>
  </si>
  <si>
    <t>Příplatek za kombinaci dvou barev u kladení betonových dlažeb komunikací pro pěší tl 60 mm skupiny A</t>
  </si>
  <si>
    <t>-229446926</t>
  </si>
  <si>
    <t>20</t>
  </si>
  <si>
    <t>599432111</t>
  </si>
  <si>
    <t>Vyplnění spár dlažby z lomového kamene drobným kamenivem</t>
  </si>
  <si>
    <t>-1635006448</t>
  </si>
  <si>
    <t>Ostatní konstrukce a práce, bourání</t>
  </si>
  <si>
    <t>916231213</t>
  </si>
  <si>
    <t>Osazení chodníkového obrubníku betonového stojatého s boční opěrou do lože z betonu prostého</t>
  </si>
  <si>
    <t>m</t>
  </si>
  <si>
    <t>558602780</t>
  </si>
  <si>
    <t>2,5+1,5+70+20,5+1,5+21+2,5</t>
  </si>
  <si>
    <t>22</t>
  </si>
  <si>
    <t>59217016</t>
  </si>
  <si>
    <t>obrubník betonový chodníkový 1000x80x250mm</t>
  </si>
  <si>
    <t>165132265</t>
  </si>
  <si>
    <t>23</t>
  </si>
  <si>
    <t>916991121</t>
  </si>
  <si>
    <t>Lože pod obrubníky, krajníky nebo obruby z dlažebních kostek z betonu prostého</t>
  </si>
  <si>
    <t>1197672804</t>
  </si>
  <si>
    <t>119,5*0,25*0,25</t>
  </si>
  <si>
    <t>24</t>
  </si>
  <si>
    <t>919735126</t>
  </si>
  <si>
    <t>Řezání stávajícího betonového krytu hl do 300 mm</t>
  </si>
  <si>
    <t>-1482621460</t>
  </si>
  <si>
    <t>25</t>
  </si>
  <si>
    <t>961044111</t>
  </si>
  <si>
    <t>Bourání základů z betonu prostého</t>
  </si>
  <si>
    <t>1550967436</t>
  </si>
  <si>
    <t xml:space="preserve">odbourání stávajícího lože pod obrubníky </t>
  </si>
  <si>
    <t>10*0,3*0,3</t>
  </si>
  <si>
    <t>997</t>
  </si>
  <si>
    <t>Přesun sutě</t>
  </si>
  <si>
    <t>27</t>
  </si>
  <si>
    <t>997221571</t>
  </si>
  <si>
    <t>Vodorovná doprava vybouraných hmot do 1 km</t>
  </si>
  <si>
    <t>-1749252534</t>
  </si>
  <si>
    <t>28</t>
  </si>
  <si>
    <t>997221579</t>
  </si>
  <si>
    <t>Příplatek ZKD 1 km u vodorovné dopravy vybouraných hmot</t>
  </si>
  <si>
    <t>-854999543</t>
  </si>
  <si>
    <t>29</t>
  </si>
  <si>
    <t>997221612</t>
  </si>
  <si>
    <t>Nakládání vybouraných hmot na dopravní prostředky pro vodorovnou dopravu</t>
  </si>
  <si>
    <t>-1149158380</t>
  </si>
  <si>
    <t>30</t>
  </si>
  <si>
    <t>997221815</t>
  </si>
  <si>
    <t>Poplatek za uložení na skládce (skládkovné) stavebního odpadu betonového kód odpadu 170 101</t>
  </si>
  <si>
    <t>-1601114986</t>
  </si>
  <si>
    <t>998</t>
  </si>
  <si>
    <t>Přesun hmot</t>
  </si>
  <si>
    <t>26</t>
  </si>
  <si>
    <t>998223011</t>
  </si>
  <si>
    <t>Přesun hmot pro pozemní komunikace s krytem dlážděným</t>
  </si>
  <si>
    <t>449853854</t>
  </si>
  <si>
    <t xml:space="preserve">SO 02 - Úprava povrchů hřiště  a oplocení</t>
  </si>
  <si>
    <t xml:space="preserve">    2 - Zakládání</t>
  </si>
  <si>
    <t xml:space="preserve">    3 - Svislé a kompletní konstrukce</t>
  </si>
  <si>
    <t xml:space="preserve">    6 - Úpravy povrchů, podlahy a osazování výplní</t>
  </si>
  <si>
    <t>PSV - Práce a dodávky PSV</t>
  </si>
  <si>
    <t xml:space="preserve">    764 - Konstrukce klempířské</t>
  </si>
  <si>
    <t xml:space="preserve">    783 - Dokončovací práce - nátěry</t>
  </si>
  <si>
    <t>VRN - Vedlejší rozpočtové náklady</t>
  </si>
  <si>
    <t xml:space="preserve">    VRN3 - Zařízení staveniště</t>
  </si>
  <si>
    <t>113204111</t>
  </si>
  <si>
    <t>Vytrhání obrub záhonových</t>
  </si>
  <si>
    <t>-1623737936</t>
  </si>
  <si>
    <t>-1236456848</t>
  </si>
  <si>
    <t>(11*38*0,4)</t>
  </si>
  <si>
    <t>-1147027570</t>
  </si>
  <si>
    <t>131201101</t>
  </si>
  <si>
    <t>Hloubení jam nezapažených v hornině tř. 3 objemu do 100 m3</t>
  </si>
  <si>
    <t>674822445</t>
  </si>
  <si>
    <t>1,5*1,5</t>
  </si>
  <si>
    <t>131201109</t>
  </si>
  <si>
    <t>Příplatek za lepivost u hloubení jam nezapažených v hornině tř. 3</t>
  </si>
  <si>
    <t>-663188979</t>
  </si>
  <si>
    <t>132201101</t>
  </si>
  <si>
    <t>Hloubení rýh š do 600 mm v hornině tř. 3 objemu do 100 m3</t>
  </si>
  <si>
    <t>-1410804368</t>
  </si>
  <si>
    <t>pro základ tenisové zdi</t>
  </si>
  <si>
    <t>9*0,5*1</t>
  </si>
  <si>
    <t>132201109</t>
  </si>
  <si>
    <t>Příplatek za lepivost k hloubení rýh š do 600 mm v hornině tř. 3</t>
  </si>
  <si>
    <t>-1426746459</t>
  </si>
  <si>
    <t>-778818990</t>
  </si>
  <si>
    <t>167,2+4,5+2,25</t>
  </si>
  <si>
    <t>-2130528735</t>
  </si>
  <si>
    <t>-1342753957</t>
  </si>
  <si>
    <t>2130028333</t>
  </si>
  <si>
    <t>173,95*1,8</t>
  </si>
  <si>
    <t>1369868288</t>
  </si>
  <si>
    <t>(38+11+11)*1,5</t>
  </si>
  <si>
    <t>13625260</t>
  </si>
  <si>
    <t>1591175751</t>
  </si>
  <si>
    <t>-96191755</t>
  </si>
  <si>
    <t>11*38</t>
  </si>
  <si>
    <t>Zakládání</t>
  </si>
  <si>
    <t>211531111</t>
  </si>
  <si>
    <t>Výplň odvodňovacích žeber nebo trativodů kamenivem hrubým drceným frakce 16 až 63 mm</t>
  </si>
  <si>
    <t>-1329189715</t>
  </si>
  <si>
    <t xml:space="preserve">trativod </t>
  </si>
  <si>
    <t>2,25</t>
  </si>
  <si>
    <t>odvodňovací drén</t>
  </si>
  <si>
    <t>50*0,4*0,4</t>
  </si>
  <si>
    <t>Součet</t>
  </si>
  <si>
    <t>211971110</t>
  </si>
  <si>
    <t>Zřízení opláštění žeber nebo trativodů geotextilií v rýze nebo zářezu sklonu do 1:2</t>
  </si>
  <si>
    <t>-1596060883</t>
  </si>
  <si>
    <t>trativod</t>
  </si>
  <si>
    <t>3*6</t>
  </si>
  <si>
    <t>odvodňovací žebro</t>
  </si>
  <si>
    <t>50*1</t>
  </si>
  <si>
    <t>69311006</t>
  </si>
  <si>
    <t>geotextilie tkaná separační, filtrační, výztužná PP pevnost v tahu 15kN/m</t>
  </si>
  <si>
    <t>437202202</t>
  </si>
  <si>
    <t>212532111</t>
  </si>
  <si>
    <t>Lože pro trativody z kameniva hrubého drceného frakce 16 až 32 mm</t>
  </si>
  <si>
    <t>1016273467</t>
  </si>
  <si>
    <t>50*0,4*0,1</t>
  </si>
  <si>
    <t>212755216</t>
  </si>
  <si>
    <t>Trativody z drenážních trubek plastových flexibilních D 160 mm bez lože</t>
  </si>
  <si>
    <t>1958409875</t>
  </si>
  <si>
    <t>271532212</t>
  </si>
  <si>
    <t>Podsyp pod základové konstrukce se zhutněním z hrubého kameniva frakce 16 až 32 mm</t>
  </si>
  <si>
    <t>-1370576085</t>
  </si>
  <si>
    <t>9*0,5*0,1</t>
  </si>
  <si>
    <t>274313711</t>
  </si>
  <si>
    <t>Základové pásy z betonu tř. C 20/25</t>
  </si>
  <si>
    <t>1841592788</t>
  </si>
  <si>
    <t>9*0,9*0,5</t>
  </si>
  <si>
    <t>274361321</t>
  </si>
  <si>
    <t>Výztuž základových pásů betonářskou ocelí 11 373 (EZ)</t>
  </si>
  <si>
    <t>1147954174</t>
  </si>
  <si>
    <t>výztuž á 150mm na celou výšku stěny vč. základu D 14 mm</t>
  </si>
  <si>
    <t>(3,5*7*9)*0,001209</t>
  </si>
  <si>
    <t>Svislé a kompletní konstrukce</t>
  </si>
  <si>
    <t>311261101</t>
  </si>
  <si>
    <t>Osazování betonových bloků objemu do 0,01 m3 na MC 15</t>
  </si>
  <si>
    <t>kus</t>
  </si>
  <si>
    <t>-1584044010</t>
  </si>
  <si>
    <t>pro tenisovou stěny rozměry 9*2,5</t>
  </si>
  <si>
    <t>(9*2,5)/0,1</t>
  </si>
  <si>
    <t>59515409</t>
  </si>
  <si>
    <t>tvárnice ztraceného bednění betonová pro zdivo tl 300mm</t>
  </si>
  <si>
    <t>1445380560</t>
  </si>
  <si>
    <t>279311911</t>
  </si>
  <si>
    <t>Základová zeď z betonu prostého tř. C 16/20 - výplň tvárnic ze ztraceného bednění</t>
  </si>
  <si>
    <t>-1335637748</t>
  </si>
  <si>
    <t>9*2,5*0,3/1,5</t>
  </si>
  <si>
    <t>338171113</t>
  </si>
  <si>
    <t>Osazování sloupků a vzpěr plotových ocelových v do 2,00 m se zabetonováním - vč. zemních prací a betonu</t>
  </si>
  <si>
    <t>-39746466</t>
  </si>
  <si>
    <t>pro branku</t>
  </si>
  <si>
    <t>55342152</t>
  </si>
  <si>
    <t>plotový sloupek 60*60 délky 2,0m povrchová úprava ZN + PVC zelená</t>
  </si>
  <si>
    <t>-1516506278</t>
  </si>
  <si>
    <t>338171123</t>
  </si>
  <si>
    <t>Osazování sloupků a vzpěr plotových ocelových v do 3 m se zabetonováním - vč. zemních prací a betonu</t>
  </si>
  <si>
    <t>-942836626</t>
  </si>
  <si>
    <t>pro bránu</t>
  </si>
  <si>
    <t>55342154</t>
  </si>
  <si>
    <t>plotový sloupek 60*60 délky 3,0m povrchová úprava ZN + PVC zelená</t>
  </si>
  <si>
    <t>-1541964019</t>
  </si>
  <si>
    <t>31</t>
  </si>
  <si>
    <t>348101210</t>
  </si>
  <si>
    <t>Osazení vrat a vrátek k oplocení na ocelové sloupky do 2 m2</t>
  </si>
  <si>
    <t>-528874787</t>
  </si>
  <si>
    <t>32</t>
  </si>
  <si>
    <t>55342333</t>
  </si>
  <si>
    <t>branka plotová jednokřídlá Pz s PVC vrstvou 3542*1950 vč příslušenství ( kování, zámek)</t>
  </si>
  <si>
    <t>1900000278</t>
  </si>
  <si>
    <t>33</t>
  </si>
  <si>
    <t>348101250</t>
  </si>
  <si>
    <t>Osazení vrat a vrátek k oplocení na ocelové sloupky do 10 m2</t>
  </si>
  <si>
    <t>1522803212</t>
  </si>
  <si>
    <t>34</t>
  </si>
  <si>
    <t>55342363</t>
  </si>
  <si>
    <t xml:space="preserve">brána plotová dvoukřídlá Pz s PVC vrstvou 4000x1730mm vč. příslušenství( kování, zámek, dolní zástrč) </t>
  </si>
  <si>
    <t>1304692972</t>
  </si>
  <si>
    <t>35</t>
  </si>
  <si>
    <t>348401153</t>
  </si>
  <si>
    <t>Montáž oplocení ze svařovaného pletiva s napínacími dráty výšky přes 1,5 do 2,0 m</t>
  </si>
  <si>
    <t>-720760941</t>
  </si>
  <si>
    <t xml:space="preserve">spodní pletivo v= 2 m, vrchní pletivo v= 1,8 m </t>
  </si>
  <si>
    <t>(11+38+11)*2</t>
  </si>
  <si>
    <t>neodečteno vrata + vrátka = rezerva, ztratné</t>
  </si>
  <si>
    <t>36</t>
  </si>
  <si>
    <t>DRX.GT566504</t>
  </si>
  <si>
    <t xml:space="preserve">Pletivo splétané poplastované 4hran  55/2,5/180/25</t>
  </si>
  <si>
    <t>1367327130</t>
  </si>
  <si>
    <t>58,252427184466*1,03 'Přepočtené koeficientem množství</t>
  </si>
  <si>
    <t>37</t>
  </si>
  <si>
    <t>DRX.GT566505</t>
  </si>
  <si>
    <t xml:space="preserve">Pletivo splétané poplastované 4hran  55/2,5/200/25</t>
  </si>
  <si>
    <t>884762861</t>
  </si>
  <si>
    <t>38</t>
  </si>
  <si>
    <t>R2</t>
  </si>
  <si>
    <t>Spojovací materiál k oplocení</t>
  </si>
  <si>
    <t>souobr</t>
  </si>
  <si>
    <t>-1533077305</t>
  </si>
  <si>
    <t>39</t>
  </si>
  <si>
    <t>348401350</t>
  </si>
  <si>
    <t>Rozvinutí, montáž a napnutí napínacího drátu na oplocení</t>
  </si>
  <si>
    <t>1868307190</t>
  </si>
  <si>
    <t>(40+11+11)*2</t>
  </si>
  <si>
    <t>40</t>
  </si>
  <si>
    <t>15615300</t>
  </si>
  <si>
    <t xml:space="preserve">drát kruhový Pz napínací  D 2,80mm</t>
  </si>
  <si>
    <t>-644366116</t>
  </si>
  <si>
    <t>41</t>
  </si>
  <si>
    <t>564750111</t>
  </si>
  <si>
    <t>Podklad z kameniva hrubého drceného vel. 16-32 mm tl 150 mm</t>
  </si>
  <si>
    <t>-1102458768</t>
  </si>
  <si>
    <t>38*11</t>
  </si>
  <si>
    <t>42</t>
  </si>
  <si>
    <t>-568219785</t>
  </si>
  <si>
    <t>38*10,5</t>
  </si>
  <si>
    <t>43</t>
  </si>
  <si>
    <t>565165111</t>
  </si>
  <si>
    <t>Asfaltový beton vrstva podkladní ACP 16 (obalované kamenivo OKS) tl 80 mm š do 3 m</t>
  </si>
  <si>
    <t>44605954</t>
  </si>
  <si>
    <t>68</t>
  </si>
  <si>
    <t>579291111</t>
  </si>
  <si>
    <t>Lajnování venkovního litého pryžového povrchu elastickým lakem v různé barevnosti</t>
  </si>
  <si>
    <t>-2115405011</t>
  </si>
  <si>
    <t>Úpravy povrchů, podlahy a osazování výplní</t>
  </si>
  <si>
    <t>44</t>
  </si>
  <si>
    <t>622131121</t>
  </si>
  <si>
    <t>Penetrační disperzní nátěr vnějších stěn nanášený ručně</t>
  </si>
  <si>
    <t>665212265</t>
  </si>
  <si>
    <t>(9*2,5*2)+(0,3*2,5*2)</t>
  </si>
  <si>
    <t>45</t>
  </si>
  <si>
    <t>622142001</t>
  </si>
  <si>
    <t>Potažení vnějších stěn sklovláknitým pletivem vtlačeným do tenkovrstvé hmoty</t>
  </si>
  <si>
    <t>-797636918</t>
  </si>
  <si>
    <t>46</t>
  </si>
  <si>
    <t>622521001</t>
  </si>
  <si>
    <t>Tenkovrstvá silikátová zrnitá omítka tl. 1,0 mm včetně penetrace vnějších stěn</t>
  </si>
  <si>
    <t>1636352849</t>
  </si>
  <si>
    <t>47</t>
  </si>
  <si>
    <t>-424367971</t>
  </si>
  <si>
    <t>11+38+11+38</t>
  </si>
  <si>
    <t>48</t>
  </si>
  <si>
    <t>746425098</t>
  </si>
  <si>
    <t>49</t>
  </si>
  <si>
    <t>-2075089882</t>
  </si>
  <si>
    <t>98*0,25*0,25</t>
  </si>
  <si>
    <t>50</t>
  </si>
  <si>
    <t>966071822</t>
  </si>
  <si>
    <t>Rozebrání oplocení z drátěného pletiva se čtvercovými oky výšky do 2,0 m</t>
  </si>
  <si>
    <t>293848793</t>
  </si>
  <si>
    <t>51</t>
  </si>
  <si>
    <t>R1</t>
  </si>
  <si>
    <t xml:space="preserve">Koš na streetball - Ocelová konstrukce jekl 80/80/3,vysazení 1450mm + zinkované pouzdro do betonového základu, táhla pro ztužení desky, žárový pozink. Konstrukce je z jednoho dílu,svařenec. </t>
  </si>
  <si>
    <t>-1459659325</t>
  </si>
  <si>
    <t xml:space="preserve">V ceně je zahrnuta deska, koš, síťka kovová. Zároveň je v ceně zahrnuta montáž vč. výkopových a betonářských prací. </t>
  </si>
  <si>
    <t xml:space="preserve">Konstrukce se usazuje do pouzdra zabetonovaného do betonového základu. </t>
  </si>
  <si>
    <t>52</t>
  </si>
  <si>
    <t>1610132634</t>
  </si>
  <si>
    <t>53</t>
  </si>
  <si>
    <t>1102082417</t>
  </si>
  <si>
    <t>54</t>
  </si>
  <si>
    <t>-2115590788</t>
  </si>
  <si>
    <t>55</t>
  </si>
  <si>
    <t>-786818659</t>
  </si>
  <si>
    <t>56</t>
  </si>
  <si>
    <t>-139666357</t>
  </si>
  <si>
    <t>70,989+0,084</t>
  </si>
  <si>
    <t>PSV</t>
  </si>
  <si>
    <t>Práce a dodávky PSV</t>
  </si>
  <si>
    <t>764</t>
  </si>
  <si>
    <t>Konstrukce klempířské</t>
  </si>
  <si>
    <t>57</t>
  </si>
  <si>
    <t>764215606</t>
  </si>
  <si>
    <t>Oplechování horních ploch a atik bez rohů z Pz plechu s povrch úpravou celoplošně lepené rš 500 mm</t>
  </si>
  <si>
    <t>-135062374</t>
  </si>
  <si>
    <t>58</t>
  </si>
  <si>
    <t>764215646</t>
  </si>
  <si>
    <t>Příplatek za zvýšenou pracnost při oplechování rohů nadezdívek(atik)z Pz s povrch úprav rš přes 400mm</t>
  </si>
  <si>
    <t>708804454</t>
  </si>
  <si>
    <t>783</t>
  </si>
  <si>
    <t>Dokončovací práce - nátěry</t>
  </si>
  <si>
    <t>59</t>
  </si>
  <si>
    <t>783301303</t>
  </si>
  <si>
    <t>Bezoplachové odrezivění zámečnických konstrukcí</t>
  </si>
  <si>
    <t>1835753415</t>
  </si>
  <si>
    <t>60</t>
  </si>
  <si>
    <t>783301313</t>
  </si>
  <si>
    <t>Odmaštění zámečnických konstrukcí ředidlovým odmašťovačem</t>
  </si>
  <si>
    <t>83193065</t>
  </si>
  <si>
    <t>61</t>
  </si>
  <si>
    <t>783301401</t>
  </si>
  <si>
    <t>Ometení zámečnických konstrukcí</t>
  </si>
  <si>
    <t>-1671709830</t>
  </si>
  <si>
    <t>62</t>
  </si>
  <si>
    <t>783306807</t>
  </si>
  <si>
    <t>Odstranění nátěru ze zámečnických konstrukcí odstraňovačem nátěrů</t>
  </si>
  <si>
    <t>-1674381413</t>
  </si>
  <si>
    <t>30% navíc</t>
  </si>
  <si>
    <t>vodorovné prvky</t>
  </si>
  <si>
    <t>(110*3,14*0,03)*1,3</t>
  </si>
  <si>
    <t>sloupy</t>
  </si>
  <si>
    <t>9*(2*3,14*0,06*4)*1,3</t>
  </si>
  <si>
    <t>63</t>
  </si>
  <si>
    <t>783314101</t>
  </si>
  <si>
    <t>Základní jednonásobný syntetický nátěr zámečnických konstrukcí</t>
  </si>
  <si>
    <t>1726303880</t>
  </si>
  <si>
    <t>64</t>
  </si>
  <si>
    <t>783317101</t>
  </si>
  <si>
    <t>Krycí jednonásobný syntetický standardní nátěr zámečnických konstrukcí</t>
  </si>
  <si>
    <t>111077865</t>
  </si>
  <si>
    <t>65</t>
  </si>
  <si>
    <t>783342101</t>
  </si>
  <si>
    <t>Tmelení včetně přebroušení zámečnických konstrukcí polyuretanovým tmelem</t>
  </si>
  <si>
    <t>1172758526</t>
  </si>
  <si>
    <t>66</t>
  </si>
  <si>
    <t>783817121</t>
  </si>
  <si>
    <t>Krycí jednonásobný syntetický nátěr hladkých, zrnitých tenkovrstvých nebo štukových omítek</t>
  </si>
  <si>
    <t>-294216732</t>
  </si>
  <si>
    <t>dvojnásobný nátěr</t>
  </si>
  <si>
    <t>46,5*2</t>
  </si>
  <si>
    <t>VRN</t>
  </si>
  <si>
    <t>Vedlejší rozpočtové náklady</t>
  </si>
  <si>
    <t>VRN3</t>
  </si>
  <si>
    <t>Zařízení staveniště</t>
  </si>
  <si>
    <t>67</t>
  </si>
  <si>
    <t>030001000</t>
  </si>
  <si>
    <t>soubor</t>
  </si>
  <si>
    <t>1024</t>
  </si>
  <si>
    <t>-2069020018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</si>
</sst>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38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800080"/>
      <name val="Arial CE"/>
    </font>
    <font>
      <sz val="8"/>
      <color rgb="FFFF0000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</borders>
  <cellStyleXfs count="2">
    <xf numFmtId="0" fontId="0" fillId="0" borderId="0"/>
    <xf numFmtId="0" fontId="37" fillId="0" borderId="0" applyNumberFormat="0" applyFill="0" applyBorder="0" applyAlignment="0" applyProtection="0"/>
  </cellStyleXfs>
  <cellXfs count="296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3" fillId="0" borderId="0" xfId="0" applyFont="1" applyAlignment="1" applyProtection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6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6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0" fillId="0" borderId="0" xfId="0" applyFont="1" applyAlignment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7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4" fontId="17" fillId="0" borderId="5" xfId="0" applyNumberFormat="1" applyFont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18" fillId="0" borderId="0" xfId="0" applyNumberFormat="1" applyFont="1" applyAlignment="1" applyProtection="1">
      <alignment vertical="center"/>
    </xf>
    <xf numFmtId="0" fontId="1" fillId="0" borderId="3" xfId="0" applyFont="1" applyBorder="1" applyAlignment="1">
      <alignment vertical="center"/>
    </xf>
    <xf numFmtId="0" fontId="18" fillId="0" borderId="0" xfId="0" applyFont="1" applyAlignment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4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/>
    </xf>
    <xf numFmtId="0" fontId="4" fillId="3" borderId="7" xfId="0" applyFont="1" applyFill="1" applyBorder="1" applyAlignment="1" applyProtection="1">
      <alignment horizontal="left" vertical="center"/>
    </xf>
    <xf numFmtId="4" fontId="4" fillId="3" borderId="7" xfId="0" applyNumberFormat="1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19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0" fillId="0" borderId="3" xfId="0" applyBorder="1" applyAlignment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3" xfId="0" applyFont="1" applyBorder="1" applyAlignment="1">
      <alignment vertical="center"/>
    </xf>
    <xf numFmtId="0" fontId="17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0" fillId="0" borderId="11" xfId="0" applyFont="1" applyBorder="1" applyAlignment="1">
      <alignment horizontal="center" vertical="center"/>
    </xf>
    <xf numFmtId="0" fontId="20" fillId="0" borderId="12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1" fillId="0" borderId="14" xfId="0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21" fillId="0" borderId="14" xfId="0" applyFont="1" applyBorder="1" applyAlignment="1" applyProtection="1">
      <alignment horizontal="left" vertical="center"/>
    </xf>
    <xf numFmtId="0" fontId="21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22" fillId="4" borderId="6" xfId="0" applyFont="1" applyFill="1" applyBorder="1" applyAlignment="1" applyProtection="1">
      <alignment horizontal="center" vertical="center"/>
    </xf>
    <xf numFmtId="0" fontId="22" fillId="4" borderId="7" xfId="0" applyFont="1" applyFill="1" applyBorder="1" applyAlignment="1" applyProtection="1">
      <alignment horizontal="left" vertical="center"/>
    </xf>
    <xf numFmtId="0" fontId="0" fillId="4" borderId="7" xfId="0" applyFont="1" applyFill="1" applyBorder="1" applyAlignment="1" applyProtection="1">
      <alignment vertical="center"/>
    </xf>
    <xf numFmtId="0" fontId="22" fillId="4" borderId="7" xfId="0" applyFont="1" applyFill="1" applyBorder="1" applyAlignment="1" applyProtection="1">
      <alignment horizontal="center" vertical="center"/>
    </xf>
    <xf numFmtId="0" fontId="22" fillId="4" borderId="7" xfId="0" applyFont="1" applyFill="1" applyBorder="1" applyAlignment="1" applyProtection="1">
      <alignment horizontal="right" vertical="center"/>
    </xf>
    <xf numFmtId="0" fontId="22" fillId="4" borderId="8" xfId="0" applyFont="1" applyFill="1" applyBorder="1" applyAlignment="1" applyProtection="1">
      <alignment horizontal="left" vertical="center"/>
    </xf>
    <xf numFmtId="0" fontId="22" fillId="4" borderId="0" xfId="0" applyFont="1" applyFill="1" applyAlignment="1" applyProtection="1">
      <alignment horizontal="center" vertical="center"/>
    </xf>
    <xf numFmtId="0" fontId="23" fillId="0" borderId="16" xfId="0" applyFont="1" applyBorder="1" applyAlignment="1" applyProtection="1">
      <alignment horizontal="center" vertical="center" wrapText="1"/>
    </xf>
    <xf numFmtId="0" fontId="23" fillId="0" borderId="17" xfId="0" applyFont="1" applyBorder="1" applyAlignment="1" applyProtection="1">
      <alignment horizontal="center" vertical="center" wrapText="1"/>
    </xf>
    <xf numFmtId="0" fontId="23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4" fillId="0" borderId="0" xfId="0" applyFont="1" applyAlignment="1" applyProtection="1">
      <alignment horizontal="left" vertical="center"/>
    </xf>
    <xf numFmtId="0" fontId="24" fillId="0" borderId="0" xfId="0" applyFont="1" applyAlignment="1" applyProtection="1">
      <alignment vertical="center"/>
    </xf>
    <xf numFmtId="4" fontId="24" fillId="0" borderId="0" xfId="0" applyNumberFormat="1" applyFont="1" applyAlignment="1" applyProtection="1">
      <alignment horizontal="right" vertical="center"/>
    </xf>
    <xf numFmtId="4" fontId="24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20" fillId="0" borderId="14" xfId="0" applyNumberFormat="1" applyFont="1" applyBorder="1" applyAlignment="1" applyProtection="1">
      <alignment vertical="center"/>
    </xf>
    <xf numFmtId="4" fontId="20" fillId="0" borderId="0" xfId="0" applyNumberFormat="1" applyFont="1" applyBorder="1" applyAlignment="1" applyProtection="1">
      <alignment vertical="center"/>
    </xf>
    <xf numFmtId="166" fontId="20" fillId="0" borderId="0" xfId="0" applyNumberFormat="1" applyFont="1" applyBorder="1" applyAlignment="1" applyProtection="1">
      <alignment vertical="center"/>
    </xf>
    <xf numFmtId="4" fontId="20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6" fillId="0" borderId="0" xfId="1" applyFont="1" applyAlignment="1">
      <alignment horizontal="center" vertical="center"/>
    </xf>
    <xf numFmtId="0" fontId="5" fillId="0" borderId="3" xfId="0" applyFont="1" applyBorder="1" applyAlignment="1" applyProtection="1">
      <alignment vertical="center"/>
    </xf>
    <xf numFmtId="0" fontId="27" fillId="0" borderId="0" xfId="0" applyFont="1" applyAlignment="1" applyProtection="1">
      <alignment vertical="center"/>
    </xf>
    <xf numFmtId="0" fontId="27" fillId="0" borderId="0" xfId="0" applyFont="1" applyAlignment="1" applyProtection="1">
      <alignment horizontal="left" vertical="center" wrapText="1"/>
    </xf>
    <xf numFmtId="0" fontId="28" fillId="0" borderId="0" xfId="0" applyFont="1" applyAlignment="1" applyProtection="1">
      <alignment vertical="center"/>
    </xf>
    <xf numFmtId="4" fontId="28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29" fillId="0" borderId="14" xfId="0" applyNumberFormat="1" applyFont="1" applyBorder="1" applyAlignment="1" applyProtection="1">
      <alignment vertical="center"/>
    </xf>
    <xf numFmtId="4" fontId="29" fillId="0" borderId="0" xfId="0" applyNumberFormat="1" applyFont="1" applyBorder="1" applyAlignment="1" applyProtection="1">
      <alignment vertical="center"/>
    </xf>
    <xf numFmtId="166" fontId="29" fillId="0" borderId="0" xfId="0" applyNumberFormat="1" applyFont="1" applyBorder="1" applyAlignment="1" applyProtection="1">
      <alignment vertical="center"/>
    </xf>
    <xf numFmtId="4" fontId="29" fillId="0" borderId="15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4" fontId="29" fillId="0" borderId="19" xfId="0" applyNumberFormat="1" applyFont="1" applyBorder="1" applyAlignment="1" applyProtection="1">
      <alignment vertical="center"/>
    </xf>
    <xf numFmtId="4" fontId="29" fillId="0" borderId="20" xfId="0" applyNumberFormat="1" applyFont="1" applyBorder="1" applyAlignment="1" applyProtection="1">
      <alignment vertical="center"/>
    </xf>
    <xf numFmtId="166" fontId="29" fillId="0" borderId="20" xfId="0" applyNumberFormat="1" applyFont="1" applyBorder="1" applyAlignment="1" applyProtection="1">
      <alignment vertical="center"/>
    </xf>
    <xf numFmtId="4" fontId="29" fillId="0" borderId="21" xfId="0" applyNumberFormat="1" applyFont="1" applyBorder="1" applyAlignment="1" applyProtection="1">
      <alignment vertical="center"/>
    </xf>
    <xf numFmtId="0" fontId="0" fillId="0" borderId="0" xfId="0" applyProtection="1">
      <protection locked="0"/>
    </xf>
    <xf numFmtId="0" fontId="0" fillId="0" borderId="1" xfId="0" applyBorder="1"/>
    <xf numFmtId="0" fontId="0" fillId="0" borderId="2" xfId="0" applyBorder="1"/>
    <xf numFmtId="0" fontId="0" fillId="0" borderId="2" xfId="0" applyBorder="1" applyProtection="1">
      <protection locked="0"/>
    </xf>
    <xf numFmtId="0" fontId="13" fillId="0" borderId="0" xfId="0" applyFont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0" fillId="0" borderId="0" xfId="0" applyFont="1" applyAlignment="1" applyProtection="1">
      <alignment vertical="center"/>
      <protection locked="0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  <protection locked="0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0" xfId="0" applyFont="1" applyAlignment="1" applyProtection="1">
      <alignment vertical="center" wrapText="1"/>
      <protection locked="0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>
      <alignment vertical="center"/>
    </xf>
    <xf numFmtId="0" fontId="0" fillId="0" borderId="12" xfId="0" applyFont="1" applyBorder="1" applyAlignment="1" applyProtection="1">
      <alignment vertical="center"/>
      <protection locked="0"/>
    </xf>
    <xf numFmtId="0" fontId="17" fillId="0" borderId="0" xfId="0" applyFont="1" applyAlignment="1">
      <alignment horizontal="left" vertical="center"/>
    </xf>
    <xf numFmtId="4" fontId="24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 applyProtection="1">
      <alignment horizontal="right" vertical="center"/>
      <protection locked="0"/>
    </xf>
    <xf numFmtId="0" fontId="21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 applyProtection="1">
      <alignment horizontal="right" vertical="center"/>
      <protection locked="0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0" fontId="0" fillId="4" borderId="7" xfId="0" applyFont="1" applyFill="1" applyBorder="1" applyAlignment="1" applyProtection="1">
      <alignment vertical="center"/>
      <protection locked="0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9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0" fillId="0" borderId="4" xfId="0" applyBorder="1" applyAlignment="1" applyProtection="1">
      <alignment vertical="center"/>
      <protection locked="0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0" fillId="0" borderId="5" xfId="0" applyFont="1" applyBorder="1" applyAlignment="1" applyProtection="1">
      <alignment vertical="center"/>
      <protection locked="0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>
      <alignment vertical="center"/>
    </xf>
    <xf numFmtId="0" fontId="0" fillId="0" borderId="4" xfId="0" applyFont="1" applyBorder="1" applyAlignment="1" applyProtection="1">
      <alignment vertical="center"/>
      <protection locked="0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0" xfId="0" applyFont="1" applyBorder="1" applyAlignment="1" applyProtection="1">
      <alignment vertical="center"/>
      <protection locked="0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Font="1" applyBorder="1" applyAlignment="1" applyProtection="1">
      <alignment vertical="center"/>
      <protection locked="0"/>
    </xf>
    <xf numFmtId="0" fontId="1" fillId="0" borderId="0" xfId="0" applyFont="1" applyAlignment="1" applyProtection="1">
      <alignment horizontal="left" vertical="center" wrapText="1"/>
    </xf>
    <xf numFmtId="0" fontId="22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0" fillId="4" borderId="0" xfId="0" applyFont="1" applyFill="1" applyAlignment="1" applyProtection="1">
      <alignment vertical="center"/>
      <protection locked="0"/>
    </xf>
    <xf numFmtId="0" fontId="22" fillId="4" borderId="0" xfId="0" applyFont="1" applyFill="1" applyAlignment="1" applyProtection="1">
      <alignment horizontal="right" vertical="center"/>
    </xf>
    <xf numFmtId="0" fontId="31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0" fontId="6" fillId="0" borderId="20" xfId="0" applyFont="1" applyBorder="1" applyAlignment="1" applyProtection="1">
      <alignment vertical="center"/>
      <protection locked="0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0" fontId="7" fillId="0" borderId="20" xfId="0" applyFont="1" applyBorder="1" applyAlignment="1" applyProtection="1">
      <alignment vertical="center"/>
      <protection locked="0"/>
    </xf>
    <xf numFmtId="4" fontId="7" fillId="0" borderId="20" xfId="0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22" fillId="4" borderId="16" xfId="0" applyFont="1" applyFill="1" applyBorder="1" applyAlignment="1" applyProtection="1">
      <alignment horizontal="center" vertical="center" wrapText="1"/>
    </xf>
    <xf numFmtId="0" fontId="22" fillId="4" borderId="17" xfId="0" applyFont="1" applyFill="1" applyBorder="1" applyAlignment="1" applyProtection="1">
      <alignment horizontal="center" vertical="center" wrapText="1"/>
    </xf>
    <xf numFmtId="0" fontId="22" fillId="4" borderId="17" xfId="0" applyFont="1" applyFill="1" applyBorder="1" applyAlignment="1" applyProtection="1">
      <alignment horizontal="center" vertical="center" wrapText="1"/>
      <protection locked="0"/>
    </xf>
    <xf numFmtId="0" fontId="22" fillId="4" borderId="18" xfId="0" applyFont="1" applyFill="1" applyBorder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4" fillId="0" borderId="0" xfId="0" applyNumberFormat="1" applyFont="1" applyAlignment="1" applyProtection="1"/>
    <xf numFmtId="0" fontId="0" fillId="0" borderId="12" xfId="0" applyBorder="1" applyAlignment="1" applyProtection="1">
      <alignment vertical="center"/>
    </xf>
    <xf numFmtId="166" fontId="32" fillId="0" borderId="12" xfId="0" applyNumberFormat="1" applyFont="1" applyBorder="1" applyAlignment="1" applyProtection="1"/>
    <xf numFmtId="166" fontId="32" fillId="0" borderId="13" xfId="0" applyNumberFormat="1" applyFont="1" applyBorder="1" applyAlignment="1" applyProtection="1"/>
    <xf numFmtId="4" fontId="33" fillId="0" borderId="0" xfId="0" applyNumberFormat="1" applyFont="1" applyAlignment="1">
      <alignment vertical="center"/>
    </xf>
    <xf numFmtId="0" fontId="8" fillId="0" borderId="3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3" xfId="0" applyFont="1" applyBorder="1" applyAlignment="1"/>
    <xf numFmtId="0" fontId="8" fillId="0" borderId="14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5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2" fillId="0" borderId="22" xfId="0" applyFont="1" applyBorder="1" applyAlignment="1" applyProtection="1">
      <alignment horizontal="center" vertical="center"/>
    </xf>
    <xf numFmtId="49" fontId="22" fillId="0" borderId="22" xfId="0" applyNumberFormat="1" applyFont="1" applyBorder="1" applyAlignment="1" applyProtection="1">
      <alignment horizontal="left" vertical="center" wrapText="1"/>
    </xf>
    <xf numFmtId="0" fontId="22" fillId="0" borderId="22" xfId="0" applyFont="1" applyBorder="1" applyAlignment="1" applyProtection="1">
      <alignment horizontal="left" vertical="center" wrapText="1"/>
    </xf>
    <xf numFmtId="0" fontId="22" fillId="0" borderId="22" xfId="0" applyFont="1" applyBorder="1" applyAlignment="1" applyProtection="1">
      <alignment horizontal="center" vertical="center" wrapText="1"/>
    </xf>
    <xf numFmtId="167" fontId="22" fillId="0" borderId="22" xfId="0" applyNumberFormat="1" applyFont="1" applyBorder="1" applyAlignment="1" applyProtection="1">
      <alignment vertical="center"/>
    </xf>
    <xf numFmtId="4" fontId="22" fillId="2" borderId="22" xfId="0" applyNumberFormat="1" applyFont="1" applyFill="1" applyBorder="1" applyAlignment="1" applyProtection="1">
      <alignment vertical="center"/>
      <protection locked="0"/>
    </xf>
    <xf numFmtId="4" fontId="22" fillId="0" borderId="22" xfId="0" applyNumberFormat="1" applyFont="1" applyBorder="1" applyAlignment="1" applyProtection="1">
      <alignment vertical="center"/>
    </xf>
    <xf numFmtId="0" fontId="23" fillId="2" borderId="14" xfId="0" applyFont="1" applyFill="1" applyBorder="1" applyAlignment="1" applyProtection="1">
      <alignment horizontal="left" vertical="center"/>
      <protection locked="0"/>
    </xf>
    <xf numFmtId="0" fontId="23" fillId="0" borderId="0" xfId="0" applyFont="1" applyBorder="1" applyAlignment="1" applyProtection="1">
      <alignment horizontal="center" vertical="center"/>
    </xf>
    <xf numFmtId="166" fontId="23" fillId="0" borderId="0" xfId="0" applyNumberFormat="1" applyFont="1" applyBorder="1" applyAlignment="1" applyProtection="1">
      <alignment vertical="center"/>
    </xf>
    <xf numFmtId="166" fontId="23" fillId="0" borderId="15" xfId="0" applyNumberFormat="1" applyFont="1" applyBorder="1" applyAlignment="1" applyProtection="1">
      <alignment vertical="center"/>
    </xf>
    <xf numFmtId="0" fontId="22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9" fillId="0" borderId="3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34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167" fontId="9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3" xfId="0" applyFont="1" applyBorder="1" applyAlignment="1">
      <alignment vertical="center"/>
    </xf>
    <xf numFmtId="0" fontId="9" fillId="0" borderId="14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3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0" fontId="10" fillId="0" borderId="0" xfId="0" applyFont="1" applyAlignment="1" applyProtection="1">
      <alignment vertical="center"/>
      <protection locked="0"/>
    </xf>
    <xf numFmtId="0" fontId="10" fillId="0" borderId="3" xfId="0" applyFont="1" applyBorder="1" applyAlignment="1">
      <alignment vertical="center"/>
    </xf>
    <xf numFmtId="0" fontId="10" fillId="0" borderId="14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35" fillId="0" borderId="22" xfId="0" applyFont="1" applyBorder="1" applyAlignment="1" applyProtection="1">
      <alignment horizontal="center" vertical="center"/>
    </xf>
    <xf numFmtId="49" fontId="35" fillId="0" borderId="22" xfId="0" applyNumberFormat="1" applyFont="1" applyBorder="1" applyAlignment="1" applyProtection="1">
      <alignment horizontal="left" vertical="center" wrapText="1"/>
    </xf>
    <xf numFmtId="0" fontId="35" fillId="0" borderId="22" xfId="0" applyFont="1" applyBorder="1" applyAlignment="1" applyProtection="1">
      <alignment horizontal="left" vertical="center" wrapText="1"/>
    </xf>
    <xf numFmtId="0" fontId="35" fillId="0" borderId="22" xfId="0" applyFont="1" applyBorder="1" applyAlignment="1" applyProtection="1">
      <alignment horizontal="center" vertical="center" wrapText="1"/>
    </xf>
    <xf numFmtId="167" fontId="35" fillId="0" borderId="22" xfId="0" applyNumberFormat="1" applyFont="1" applyBorder="1" applyAlignment="1" applyProtection="1">
      <alignment vertical="center"/>
    </xf>
    <xf numFmtId="4" fontId="35" fillId="2" borderId="22" xfId="0" applyNumberFormat="1" applyFont="1" applyFill="1" applyBorder="1" applyAlignment="1" applyProtection="1">
      <alignment vertical="center"/>
      <protection locked="0"/>
    </xf>
    <xf numFmtId="4" fontId="35" fillId="0" borderId="22" xfId="0" applyNumberFormat="1" applyFont="1" applyBorder="1" applyAlignment="1" applyProtection="1">
      <alignment vertical="center"/>
    </xf>
    <xf numFmtId="0" fontId="36" fillId="0" borderId="3" xfId="0" applyFont="1" applyBorder="1" applyAlignment="1">
      <alignment vertical="center"/>
    </xf>
    <xf numFmtId="0" fontId="35" fillId="2" borderId="14" xfId="0" applyFont="1" applyFill="1" applyBorder="1" applyAlignment="1" applyProtection="1">
      <alignment horizontal="left" vertical="center"/>
      <protection locked="0"/>
    </xf>
    <xf numFmtId="0" fontId="35" fillId="0" borderId="0" xfId="0" applyFont="1" applyBorder="1" applyAlignment="1" applyProtection="1">
      <alignment horizontal="center" vertical="center"/>
    </xf>
    <xf numFmtId="0" fontId="23" fillId="2" borderId="19" xfId="0" applyFont="1" applyFill="1" applyBorder="1" applyAlignment="1" applyProtection="1">
      <alignment horizontal="left" vertical="center"/>
      <protection locked="0"/>
    </xf>
    <xf numFmtId="0" fontId="23" fillId="0" borderId="20" xfId="0" applyFont="1" applyBorder="1" applyAlignment="1" applyProtection="1">
      <alignment horizontal="center" vertical="center"/>
    </xf>
    <xf numFmtId="0" fontId="0" fillId="0" borderId="20" xfId="0" applyFont="1" applyBorder="1" applyAlignment="1" applyProtection="1">
      <alignment vertical="center"/>
    </xf>
    <xf numFmtId="166" fontId="23" fillId="0" borderId="20" xfId="0" applyNumberFormat="1" applyFont="1" applyBorder="1" applyAlignment="1" applyProtection="1">
      <alignment vertical="center"/>
    </xf>
    <xf numFmtId="166" fontId="23" fillId="0" borderId="21" xfId="0" applyNumberFormat="1" applyFont="1" applyBorder="1" applyAlignment="1" applyProtection="1">
      <alignment vertical="center"/>
    </xf>
    <xf numFmtId="0" fontId="11" fillId="0" borderId="3" xfId="0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 wrapText="1"/>
    </xf>
    <xf numFmtId="167" fontId="11" fillId="0" borderId="0" xfId="0" applyNumberFormat="1" applyFont="1" applyAlignment="1" applyProtection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3" xfId="0" applyFont="1" applyBorder="1" applyAlignment="1">
      <alignment vertical="center"/>
    </xf>
    <xf numFmtId="0" fontId="11" fillId="0" borderId="14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1" fillId="0" borderId="15" xfId="0" applyFont="1" applyBorder="1" applyAlignment="1" applyProtection="1">
      <alignment vertical="center"/>
    </xf>
    <xf numFmtId="0" fontId="11" fillId="0" borderId="0" xfId="0" applyFont="1" applyAlignment="1">
      <alignment horizontal="left" vertical="center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styles" Target="styles.xml" /><Relationship Id="rId5" Type="http://schemas.openxmlformats.org/officeDocument/2006/relationships/theme" Target="theme/theme1.xml" /><Relationship Id="rId6" Type="http://schemas.openxmlformats.org/officeDocument/2006/relationships/calcChain" Target="calcChain.xml" /><Relationship Id="rId7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://www.pro-rozpocty.cz/software-a-data/kros-4-ocenovani-a-rizeni-stavebni-vyroby/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://www.pro-rozpocty.cz/software-a-data/kros-4-ocenovani-a-rizeni-stavebni-vyroby/" TargetMode="External" /><Relationship Id="rId2" Type="http://schemas.openxmlformats.org/officeDocument/2006/relationships/image" Target="../media/image1.png" /></Relationships>
</file>

<file path=xl/drawings/_rels/drawing3.xml.rels>&#65279;<?xml version="1.0" encoding="utf-8"?><Relationships xmlns="http://schemas.openxmlformats.org/package/2006/relationships"><Relationship Id="rId1" Type="http://schemas.openxmlformats.org/officeDocument/2006/relationships/hyperlink" Target="http://www.pro-rozpocty.cz/software-a-data/kros-4-ocenovani-a-rizeni-stavebni-vyroby/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drawing" Target="../drawings/drawing2.xml" /></Relationships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drawing" Target="../drawings/drawing3.xml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" style="1" customWidth="1"/>
    <col min="2" max="2" width="1.67" style="1" customWidth="1"/>
    <col min="3" max="3" width="4.17" style="1" customWidth="1"/>
    <col min="4" max="4" width="2.67" style="1" customWidth="1"/>
    <col min="5" max="5" width="2.67" style="1" customWidth="1"/>
    <col min="6" max="6" width="2.67" style="1" customWidth="1"/>
    <col min="7" max="7" width="2.67" style="1" customWidth="1"/>
    <col min="8" max="8" width="2.67" style="1" customWidth="1"/>
    <col min="9" max="9" width="2.67" style="1" customWidth="1"/>
    <col min="10" max="10" width="2.67" style="1" customWidth="1"/>
    <col min="11" max="11" width="2.67" style="1" customWidth="1"/>
    <col min="12" max="12" width="2.67" style="1" customWidth="1"/>
    <col min="13" max="13" width="2.67" style="1" customWidth="1"/>
    <col min="14" max="14" width="2.67" style="1" customWidth="1"/>
    <col min="15" max="15" width="2.67" style="1" customWidth="1"/>
    <col min="16" max="16" width="2.67" style="1" customWidth="1"/>
    <col min="17" max="17" width="2.67" style="1" customWidth="1"/>
    <col min="18" max="18" width="2.67" style="1" customWidth="1"/>
    <col min="19" max="19" width="2.67" style="1" customWidth="1"/>
    <col min="20" max="20" width="2.67" style="1" customWidth="1"/>
    <col min="21" max="21" width="2.67" style="1" customWidth="1"/>
    <col min="22" max="22" width="2.67" style="1" customWidth="1"/>
    <col min="23" max="23" width="2.67" style="1" customWidth="1"/>
    <col min="24" max="24" width="2.67" style="1" customWidth="1"/>
    <col min="25" max="25" width="2.67" style="1" customWidth="1"/>
    <col min="26" max="26" width="2.67" style="1" customWidth="1"/>
    <col min="27" max="27" width="2.67" style="1" customWidth="1"/>
    <col min="28" max="28" width="2.67" style="1" customWidth="1"/>
    <col min="29" max="29" width="2.67" style="1" customWidth="1"/>
    <col min="30" max="30" width="2.67" style="1" customWidth="1"/>
    <col min="31" max="31" width="2.67" style="1" customWidth="1"/>
    <col min="32" max="32" width="2.67" style="1" customWidth="1"/>
    <col min="33" max="33" width="2.67" style="1" customWidth="1"/>
    <col min="34" max="34" width="3.33" style="1" customWidth="1"/>
    <col min="35" max="35" width="31.67" style="1" customWidth="1"/>
    <col min="36" max="36" width="2.5" style="1" customWidth="1"/>
    <col min="37" max="37" width="2.5" style="1" customWidth="1"/>
    <col min="38" max="38" width="8.33" style="1" customWidth="1"/>
    <col min="39" max="39" width="3.33" style="1" customWidth="1"/>
    <col min="40" max="40" width="13.33" style="1" customWidth="1"/>
    <col min="41" max="41" width="7.5" style="1" customWidth="1"/>
    <col min="42" max="42" width="4.17" style="1" customWidth="1"/>
    <col min="43" max="43" width="15.67" style="1" hidden="1" customWidth="1"/>
    <col min="44" max="44" width="13.67" style="1" customWidth="1"/>
    <col min="45" max="45" width="25.83" style="1" hidden="1" customWidth="1"/>
    <col min="46" max="46" width="25.83" style="1" hidden="1" customWidth="1"/>
    <col min="47" max="47" width="25.83" style="1" hidden="1" customWidth="1"/>
    <col min="48" max="48" width="21.67" style="1" hidden="1" customWidth="1"/>
    <col min="49" max="49" width="21.67" style="1" hidden="1" customWidth="1"/>
    <col min="50" max="50" width="25" style="1" hidden="1" customWidth="1"/>
    <col min="51" max="51" width="25" style="1" hidden="1" customWidth="1"/>
    <col min="52" max="52" width="21.67" style="1" hidden="1" customWidth="1"/>
    <col min="53" max="53" width="19.17" style="1" hidden="1" customWidth="1"/>
    <col min="54" max="54" width="25" style="1" hidden="1" customWidth="1"/>
    <col min="55" max="55" width="21.67" style="1" hidden="1" customWidth="1"/>
    <col min="56" max="56" width="19.17" style="1" hidden="1" customWidth="1"/>
    <col min="57" max="57" width="66.5" style="1" customWidth="1"/>
    <col min="71" max="71" width="9.33" style="1" hidden="1"/>
    <col min="72" max="72" width="9.33" style="1" hidden="1"/>
    <col min="73" max="73" width="9.33" style="1" hidden="1"/>
    <col min="74" max="74" width="9.33" style="1" hidden="1"/>
    <col min="75" max="75" width="9.33" style="1" hidden="1"/>
    <col min="76" max="76" width="9.33" style="1" hidden="1"/>
    <col min="77" max="77" width="9.33" style="1" hidden="1"/>
    <col min="78" max="78" width="9.33" style="1" hidden="1"/>
    <col min="79" max="79" width="9.33" style="1" hidden="1"/>
    <col min="80" max="80" width="9.33" style="1" hidden="1"/>
    <col min="81" max="81" width="9.33" style="1" hidden="1"/>
    <col min="82" max="82" width="9.33" style="1" hidden="1"/>
    <col min="83" max="83" width="9.33" style="1" hidden="1"/>
    <col min="84" max="84" width="9.33" style="1" hidden="1"/>
    <col min="85" max="85" width="9.33" style="1" hidden="1"/>
    <col min="86" max="86" width="9.33" style="1" hidden="1"/>
    <col min="87" max="87" width="9.33" style="1" hidden="1"/>
    <col min="88" max="88" width="9.33" style="1" hidden="1"/>
    <col min="89" max="89" width="9.33" style="1" hidden="1"/>
    <col min="90" max="90" width="9.33" style="1" hidden="1"/>
    <col min="91" max="91" width="9.33" style="1" hidden="1"/>
  </cols>
  <sheetData>
    <row r="1">
      <c r="A1" s="16" t="s">
        <v>0</v>
      </c>
      <c r="AZ1" s="16" t="s">
        <v>1</v>
      </c>
      <c r="BA1" s="16" t="s">
        <v>2</v>
      </c>
      <c r="BB1" s="16" t="s">
        <v>3</v>
      </c>
      <c r="BT1" s="16" t="s">
        <v>4</v>
      </c>
      <c r="BU1" s="16" t="s">
        <v>4</v>
      </c>
      <c r="BV1" s="16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7" t="s">
        <v>6</v>
      </c>
      <c r="BT2" s="17" t="s">
        <v>7</v>
      </c>
    </row>
    <row r="3" s="1" customFormat="1" ht="6.96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20"/>
      <c r="BS3" s="17" t="s">
        <v>6</v>
      </c>
      <c r="BT3" s="17" t="s">
        <v>8</v>
      </c>
    </row>
    <row r="4" s="1" customFormat="1" ht="24.96" customHeight="1">
      <c r="B4" s="21"/>
      <c r="C4" s="22"/>
      <c r="D4" s="23" t="s">
        <v>9</v>
      </c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0"/>
      <c r="AS4" s="24" t="s">
        <v>10</v>
      </c>
      <c r="BE4" s="25" t="s">
        <v>11</v>
      </c>
      <c r="BS4" s="17" t="s">
        <v>12</v>
      </c>
    </row>
    <row r="5" s="1" customFormat="1" ht="12" customHeight="1">
      <c r="B5" s="21"/>
      <c r="C5" s="22"/>
      <c r="D5" s="26" t="s">
        <v>13</v>
      </c>
      <c r="E5" s="22"/>
      <c r="F5" s="22"/>
      <c r="G5" s="22"/>
      <c r="H5" s="22"/>
      <c r="I5" s="22"/>
      <c r="J5" s="22"/>
      <c r="K5" s="27" t="s">
        <v>14</v>
      </c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0"/>
      <c r="BE5" s="28" t="s">
        <v>15</v>
      </c>
      <c r="BS5" s="17" t="s">
        <v>6</v>
      </c>
    </row>
    <row r="6" s="1" customFormat="1" ht="36.96" customHeight="1">
      <c r="B6" s="21"/>
      <c r="C6" s="22"/>
      <c r="D6" s="29" t="s">
        <v>16</v>
      </c>
      <c r="E6" s="22"/>
      <c r="F6" s="22"/>
      <c r="G6" s="22"/>
      <c r="H6" s="22"/>
      <c r="I6" s="22"/>
      <c r="J6" s="22"/>
      <c r="K6" s="30" t="s">
        <v>17</v>
      </c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0"/>
      <c r="BE6" s="31"/>
      <c r="BS6" s="17" t="s">
        <v>6</v>
      </c>
    </row>
    <row r="7" s="1" customFormat="1" ht="12" customHeight="1">
      <c r="B7" s="21"/>
      <c r="C7" s="22"/>
      <c r="D7" s="32" t="s">
        <v>18</v>
      </c>
      <c r="E7" s="22"/>
      <c r="F7" s="22"/>
      <c r="G7" s="22"/>
      <c r="H7" s="22"/>
      <c r="I7" s="22"/>
      <c r="J7" s="22"/>
      <c r="K7" s="27" t="s">
        <v>1</v>
      </c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32" t="s">
        <v>19</v>
      </c>
      <c r="AL7" s="22"/>
      <c r="AM7" s="22"/>
      <c r="AN7" s="27" t="s">
        <v>1</v>
      </c>
      <c r="AO7" s="22"/>
      <c r="AP7" s="22"/>
      <c r="AQ7" s="22"/>
      <c r="AR7" s="20"/>
      <c r="BE7" s="31"/>
      <c r="BS7" s="17" t="s">
        <v>6</v>
      </c>
    </row>
    <row r="8" s="1" customFormat="1" ht="12" customHeight="1">
      <c r="B8" s="21"/>
      <c r="C8" s="22"/>
      <c r="D8" s="32" t="s">
        <v>20</v>
      </c>
      <c r="E8" s="22"/>
      <c r="F8" s="22"/>
      <c r="G8" s="22"/>
      <c r="H8" s="22"/>
      <c r="I8" s="22"/>
      <c r="J8" s="22"/>
      <c r="K8" s="27" t="s">
        <v>21</v>
      </c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32" t="s">
        <v>22</v>
      </c>
      <c r="AL8" s="22"/>
      <c r="AM8" s="22"/>
      <c r="AN8" s="33" t="s">
        <v>23</v>
      </c>
      <c r="AO8" s="22"/>
      <c r="AP8" s="22"/>
      <c r="AQ8" s="22"/>
      <c r="AR8" s="20"/>
      <c r="BE8" s="31"/>
      <c r="BS8" s="17" t="s">
        <v>6</v>
      </c>
    </row>
    <row r="9" s="1" customFormat="1" ht="14.4" customHeight="1">
      <c r="B9" s="21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0"/>
      <c r="BE9" s="31"/>
      <c r="BS9" s="17" t="s">
        <v>6</v>
      </c>
    </row>
    <row r="10" s="1" customFormat="1" ht="12" customHeight="1">
      <c r="B10" s="21"/>
      <c r="C10" s="22"/>
      <c r="D10" s="32" t="s">
        <v>24</v>
      </c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32" t="s">
        <v>25</v>
      </c>
      <c r="AL10" s="22"/>
      <c r="AM10" s="22"/>
      <c r="AN10" s="27" t="s">
        <v>26</v>
      </c>
      <c r="AO10" s="22"/>
      <c r="AP10" s="22"/>
      <c r="AQ10" s="22"/>
      <c r="AR10" s="20"/>
      <c r="BE10" s="31"/>
      <c r="BS10" s="17" t="s">
        <v>6</v>
      </c>
    </row>
    <row r="11" s="1" customFormat="1" ht="18.48" customHeight="1">
      <c r="B11" s="21"/>
      <c r="C11" s="22"/>
      <c r="D11" s="22"/>
      <c r="E11" s="27" t="s">
        <v>27</v>
      </c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32" t="s">
        <v>28</v>
      </c>
      <c r="AL11" s="22"/>
      <c r="AM11" s="22"/>
      <c r="AN11" s="27" t="s">
        <v>1</v>
      </c>
      <c r="AO11" s="22"/>
      <c r="AP11" s="22"/>
      <c r="AQ11" s="22"/>
      <c r="AR11" s="20"/>
      <c r="BE11" s="31"/>
      <c r="BS11" s="17" t="s">
        <v>6</v>
      </c>
    </row>
    <row r="12" s="1" customFormat="1" ht="6.96" customHeight="1">
      <c r="B12" s="21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0"/>
      <c r="BE12" s="31"/>
      <c r="BS12" s="17" t="s">
        <v>6</v>
      </c>
    </row>
    <row r="13" s="1" customFormat="1" ht="12" customHeight="1">
      <c r="B13" s="21"/>
      <c r="C13" s="22"/>
      <c r="D13" s="32" t="s">
        <v>29</v>
      </c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32" t="s">
        <v>25</v>
      </c>
      <c r="AL13" s="22"/>
      <c r="AM13" s="22"/>
      <c r="AN13" s="34" t="s">
        <v>30</v>
      </c>
      <c r="AO13" s="22"/>
      <c r="AP13" s="22"/>
      <c r="AQ13" s="22"/>
      <c r="AR13" s="20"/>
      <c r="BE13" s="31"/>
      <c r="BS13" s="17" t="s">
        <v>6</v>
      </c>
    </row>
    <row r="14">
      <c r="B14" s="21"/>
      <c r="C14" s="22"/>
      <c r="D14" s="22"/>
      <c r="E14" s="34" t="s">
        <v>30</v>
      </c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2" t="s">
        <v>28</v>
      </c>
      <c r="AL14" s="22"/>
      <c r="AM14" s="22"/>
      <c r="AN14" s="34" t="s">
        <v>30</v>
      </c>
      <c r="AO14" s="22"/>
      <c r="AP14" s="22"/>
      <c r="AQ14" s="22"/>
      <c r="AR14" s="20"/>
      <c r="BE14" s="31"/>
      <c r="BS14" s="17" t="s">
        <v>6</v>
      </c>
    </row>
    <row r="15" s="1" customFormat="1" ht="6.96" customHeight="1">
      <c r="B15" s="21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0"/>
      <c r="BE15" s="31"/>
      <c r="BS15" s="17" t="s">
        <v>4</v>
      </c>
    </row>
    <row r="16" s="1" customFormat="1" ht="12" customHeight="1">
      <c r="B16" s="21"/>
      <c r="C16" s="22"/>
      <c r="D16" s="32" t="s">
        <v>31</v>
      </c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32" t="s">
        <v>25</v>
      </c>
      <c r="AL16" s="22"/>
      <c r="AM16" s="22"/>
      <c r="AN16" s="27" t="s">
        <v>1</v>
      </c>
      <c r="AO16" s="22"/>
      <c r="AP16" s="22"/>
      <c r="AQ16" s="22"/>
      <c r="AR16" s="20"/>
      <c r="BE16" s="31"/>
      <c r="BS16" s="17" t="s">
        <v>4</v>
      </c>
    </row>
    <row r="17" s="1" customFormat="1" ht="18.48" customHeight="1">
      <c r="B17" s="21"/>
      <c r="C17" s="22"/>
      <c r="D17" s="22"/>
      <c r="E17" s="27" t="s">
        <v>32</v>
      </c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32" t="s">
        <v>28</v>
      </c>
      <c r="AL17" s="22"/>
      <c r="AM17" s="22"/>
      <c r="AN17" s="27" t="s">
        <v>1</v>
      </c>
      <c r="AO17" s="22"/>
      <c r="AP17" s="22"/>
      <c r="AQ17" s="22"/>
      <c r="AR17" s="20"/>
      <c r="BE17" s="31"/>
      <c r="BS17" s="17" t="s">
        <v>33</v>
      </c>
    </row>
    <row r="18" s="1" customFormat="1" ht="6.96" customHeight="1">
      <c r="B18" s="21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0"/>
      <c r="BE18" s="31"/>
      <c r="BS18" s="17" t="s">
        <v>6</v>
      </c>
    </row>
    <row r="19" s="1" customFormat="1" ht="12" customHeight="1">
      <c r="B19" s="21"/>
      <c r="C19" s="22"/>
      <c r="D19" s="32" t="s">
        <v>34</v>
      </c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32" t="s">
        <v>25</v>
      </c>
      <c r="AL19" s="22"/>
      <c r="AM19" s="22"/>
      <c r="AN19" s="27" t="s">
        <v>1</v>
      </c>
      <c r="AO19" s="22"/>
      <c r="AP19" s="22"/>
      <c r="AQ19" s="22"/>
      <c r="AR19" s="20"/>
      <c r="BE19" s="31"/>
      <c r="BS19" s="17" t="s">
        <v>6</v>
      </c>
    </row>
    <row r="20" s="1" customFormat="1" ht="18.48" customHeight="1">
      <c r="B20" s="21"/>
      <c r="C20" s="22"/>
      <c r="D20" s="22"/>
      <c r="E20" s="27" t="s">
        <v>32</v>
      </c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32" t="s">
        <v>28</v>
      </c>
      <c r="AL20" s="22"/>
      <c r="AM20" s="22"/>
      <c r="AN20" s="27" t="s">
        <v>1</v>
      </c>
      <c r="AO20" s="22"/>
      <c r="AP20" s="22"/>
      <c r="AQ20" s="22"/>
      <c r="AR20" s="20"/>
      <c r="BE20" s="31"/>
      <c r="BS20" s="17" t="s">
        <v>33</v>
      </c>
    </row>
    <row r="21" s="1" customFormat="1" ht="6.96" customHeight="1">
      <c r="B21" s="21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0"/>
      <c r="BE21" s="31"/>
    </row>
    <row r="22" s="1" customFormat="1" ht="12" customHeight="1">
      <c r="B22" s="21"/>
      <c r="C22" s="22"/>
      <c r="D22" s="32" t="s">
        <v>35</v>
      </c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0"/>
      <c r="BE22" s="31"/>
    </row>
    <row r="23" s="1" customFormat="1" ht="16.5" customHeight="1">
      <c r="B23" s="21"/>
      <c r="C23" s="22"/>
      <c r="D23" s="22"/>
      <c r="E23" s="36" t="s">
        <v>1</v>
      </c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6"/>
      <c r="AM23" s="36"/>
      <c r="AN23" s="36"/>
      <c r="AO23" s="22"/>
      <c r="AP23" s="22"/>
      <c r="AQ23" s="22"/>
      <c r="AR23" s="20"/>
      <c r="BE23" s="31"/>
    </row>
    <row r="24" s="1" customFormat="1" ht="6.96" customHeight="1">
      <c r="B24" s="21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0"/>
      <c r="BE24" s="31"/>
    </row>
    <row r="25" s="1" customFormat="1" ht="6.96" customHeight="1">
      <c r="B25" s="21"/>
      <c r="C25" s="22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7"/>
      <c r="AK25" s="37"/>
      <c r="AL25" s="37"/>
      <c r="AM25" s="37"/>
      <c r="AN25" s="37"/>
      <c r="AO25" s="37"/>
      <c r="AP25" s="22"/>
      <c r="AQ25" s="22"/>
      <c r="AR25" s="20"/>
      <c r="BE25" s="31"/>
    </row>
    <row r="26" s="2" customFormat="1" ht="25.92" customHeight="1">
      <c r="A26" s="38"/>
      <c r="B26" s="39"/>
      <c r="C26" s="40"/>
      <c r="D26" s="41" t="s">
        <v>36</v>
      </c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43">
        <f>ROUND(AG94,2)</f>
        <v>0</v>
      </c>
      <c r="AL26" s="42"/>
      <c r="AM26" s="42"/>
      <c r="AN26" s="42"/>
      <c r="AO26" s="42"/>
      <c r="AP26" s="40"/>
      <c r="AQ26" s="40"/>
      <c r="AR26" s="44"/>
      <c r="BE26" s="31"/>
    </row>
    <row r="27" s="2" customFormat="1" ht="6.96" customHeight="1">
      <c r="A27" s="38"/>
      <c r="B27" s="39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4"/>
      <c r="BE27" s="31"/>
    </row>
    <row r="28" s="2" customFormat="1">
      <c r="A28" s="38"/>
      <c r="B28" s="39"/>
      <c r="C28" s="40"/>
      <c r="D28" s="40"/>
      <c r="E28" s="40"/>
      <c r="F28" s="40"/>
      <c r="G28" s="40"/>
      <c r="H28" s="40"/>
      <c r="I28" s="40"/>
      <c r="J28" s="40"/>
      <c r="K28" s="40"/>
      <c r="L28" s="45" t="s">
        <v>37</v>
      </c>
      <c r="M28" s="45"/>
      <c r="N28" s="45"/>
      <c r="O28" s="45"/>
      <c r="P28" s="45"/>
      <c r="Q28" s="40"/>
      <c r="R28" s="40"/>
      <c r="S28" s="40"/>
      <c r="T28" s="40"/>
      <c r="U28" s="40"/>
      <c r="V28" s="40"/>
      <c r="W28" s="45" t="s">
        <v>38</v>
      </c>
      <c r="X28" s="45"/>
      <c r="Y28" s="45"/>
      <c r="Z28" s="45"/>
      <c r="AA28" s="45"/>
      <c r="AB28" s="45"/>
      <c r="AC28" s="45"/>
      <c r="AD28" s="45"/>
      <c r="AE28" s="45"/>
      <c r="AF28" s="40"/>
      <c r="AG28" s="40"/>
      <c r="AH28" s="40"/>
      <c r="AI28" s="40"/>
      <c r="AJ28" s="40"/>
      <c r="AK28" s="45" t="s">
        <v>39</v>
      </c>
      <c r="AL28" s="45"/>
      <c r="AM28" s="45"/>
      <c r="AN28" s="45"/>
      <c r="AO28" s="45"/>
      <c r="AP28" s="40"/>
      <c r="AQ28" s="40"/>
      <c r="AR28" s="44"/>
      <c r="BE28" s="31"/>
    </row>
    <row r="29" s="3" customFormat="1" ht="14.4" customHeight="1">
      <c r="A29" s="3"/>
      <c r="B29" s="46"/>
      <c r="C29" s="47"/>
      <c r="D29" s="32" t="s">
        <v>40</v>
      </c>
      <c r="E29" s="47"/>
      <c r="F29" s="32" t="s">
        <v>41</v>
      </c>
      <c r="G29" s="47"/>
      <c r="H29" s="47"/>
      <c r="I29" s="47"/>
      <c r="J29" s="47"/>
      <c r="K29" s="47"/>
      <c r="L29" s="48">
        <v>0.20999999999999999</v>
      </c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9">
        <f>ROUND(AZ94, 2)</f>
        <v>0</v>
      </c>
      <c r="X29" s="47"/>
      <c r="Y29" s="47"/>
      <c r="Z29" s="47"/>
      <c r="AA29" s="47"/>
      <c r="AB29" s="47"/>
      <c r="AC29" s="47"/>
      <c r="AD29" s="47"/>
      <c r="AE29" s="47"/>
      <c r="AF29" s="47"/>
      <c r="AG29" s="47"/>
      <c r="AH29" s="47"/>
      <c r="AI29" s="47"/>
      <c r="AJ29" s="47"/>
      <c r="AK29" s="49">
        <f>ROUND(AV94, 2)</f>
        <v>0</v>
      </c>
      <c r="AL29" s="47"/>
      <c r="AM29" s="47"/>
      <c r="AN29" s="47"/>
      <c r="AO29" s="47"/>
      <c r="AP29" s="47"/>
      <c r="AQ29" s="47"/>
      <c r="AR29" s="50"/>
      <c r="BE29" s="51"/>
    </row>
    <row r="30" s="3" customFormat="1" ht="14.4" customHeight="1">
      <c r="A30" s="3"/>
      <c r="B30" s="46"/>
      <c r="C30" s="47"/>
      <c r="D30" s="47"/>
      <c r="E30" s="47"/>
      <c r="F30" s="32" t="s">
        <v>42</v>
      </c>
      <c r="G30" s="47"/>
      <c r="H30" s="47"/>
      <c r="I30" s="47"/>
      <c r="J30" s="47"/>
      <c r="K30" s="47"/>
      <c r="L30" s="48">
        <v>0.14999999999999999</v>
      </c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9">
        <f>ROUND(BA94, 2)</f>
        <v>0</v>
      </c>
      <c r="X30" s="47"/>
      <c r="Y30" s="47"/>
      <c r="Z30" s="47"/>
      <c r="AA30" s="47"/>
      <c r="AB30" s="47"/>
      <c r="AC30" s="47"/>
      <c r="AD30" s="47"/>
      <c r="AE30" s="47"/>
      <c r="AF30" s="47"/>
      <c r="AG30" s="47"/>
      <c r="AH30" s="47"/>
      <c r="AI30" s="47"/>
      <c r="AJ30" s="47"/>
      <c r="AK30" s="49">
        <f>ROUND(AW94, 2)</f>
        <v>0</v>
      </c>
      <c r="AL30" s="47"/>
      <c r="AM30" s="47"/>
      <c r="AN30" s="47"/>
      <c r="AO30" s="47"/>
      <c r="AP30" s="47"/>
      <c r="AQ30" s="47"/>
      <c r="AR30" s="50"/>
      <c r="BE30" s="51"/>
    </row>
    <row r="31" hidden="1" s="3" customFormat="1" ht="14.4" customHeight="1">
      <c r="A31" s="3"/>
      <c r="B31" s="46"/>
      <c r="C31" s="47"/>
      <c r="D31" s="47"/>
      <c r="E31" s="47"/>
      <c r="F31" s="32" t="s">
        <v>43</v>
      </c>
      <c r="G31" s="47"/>
      <c r="H31" s="47"/>
      <c r="I31" s="47"/>
      <c r="J31" s="47"/>
      <c r="K31" s="47"/>
      <c r="L31" s="48">
        <v>0.20999999999999999</v>
      </c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9">
        <f>ROUND(BB94, 2)</f>
        <v>0</v>
      </c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9">
        <v>0</v>
      </c>
      <c r="AL31" s="47"/>
      <c r="AM31" s="47"/>
      <c r="AN31" s="47"/>
      <c r="AO31" s="47"/>
      <c r="AP31" s="47"/>
      <c r="AQ31" s="47"/>
      <c r="AR31" s="50"/>
      <c r="BE31" s="51"/>
    </row>
    <row r="32" hidden="1" s="3" customFormat="1" ht="14.4" customHeight="1">
      <c r="A32" s="3"/>
      <c r="B32" s="46"/>
      <c r="C32" s="47"/>
      <c r="D32" s="47"/>
      <c r="E32" s="47"/>
      <c r="F32" s="32" t="s">
        <v>44</v>
      </c>
      <c r="G32" s="47"/>
      <c r="H32" s="47"/>
      <c r="I32" s="47"/>
      <c r="J32" s="47"/>
      <c r="K32" s="47"/>
      <c r="L32" s="48">
        <v>0.14999999999999999</v>
      </c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9">
        <f>ROUND(BC94, 2)</f>
        <v>0</v>
      </c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7"/>
      <c r="AI32" s="47"/>
      <c r="AJ32" s="47"/>
      <c r="AK32" s="49">
        <v>0</v>
      </c>
      <c r="AL32" s="47"/>
      <c r="AM32" s="47"/>
      <c r="AN32" s="47"/>
      <c r="AO32" s="47"/>
      <c r="AP32" s="47"/>
      <c r="AQ32" s="47"/>
      <c r="AR32" s="50"/>
      <c r="BE32" s="51"/>
    </row>
    <row r="33" hidden="1" s="3" customFormat="1" ht="14.4" customHeight="1">
      <c r="A33" s="3"/>
      <c r="B33" s="46"/>
      <c r="C33" s="47"/>
      <c r="D33" s="47"/>
      <c r="E33" s="47"/>
      <c r="F33" s="32" t="s">
        <v>45</v>
      </c>
      <c r="G33" s="47"/>
      <c r="H33" s="47"/>
      <c r="I33" s="47"/>
      <c r="J33" s="47"/>
      <c r="K33" s="47"/>
      <c r="L33" s="48">
        <v>0</v>
      </c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9">
        <f>ROUND(BD94, 2)</f>
        <v>0</v>
      </c>
      <c r="X33" s="47"/>
      <c r="Y33" s="47"/>
      <c r="Z33" s="47"/>
      <c r="AA33" s="47"/>
      <c r="AB33" s="47"/>
      <c r="AC33" s="47"/>
      <c r="AD33" s="47"/>
      <c r="AE33" s="47"/>
      <c r="AF33" s="47"/>
      <c r="AG33" s="47"/>
      <c r="AH33" s="47"/>
      <c r="AI33" s="47"/>
      <c r="AJ33" s="47"/>
      <c r="AK33" s="49">
        <v>0</v>
      </c>
      <c r="AL33" s="47"/>
      <c r="AM33" s="47"/>
      <c r="AN33" s="47"/>
      <c r="AO33" s="47"/>
      <c r="AP33" s="47"/>
      <c r="AQ33" s="47"/>
      <c r="AR33" s="50"/>
      <c r="BE33" s="51"/>
    </row>
    <row r="34" s="2" customFormat="1" ht="6.96" customHeight="1">
      <c r="A34" s="38"/>
      <c r="B34" s="39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0"/>
      <c r="AO34" s="40"/>
      <c r="AP34" s="40"/>
      <c r="AQ34" s="40"/>
      <c r="AR34" s="44"/>
      <c r="BE34" s="31"/>
    </row>
    <row r="35" s="2" customFormat="1" ht="25.92" customHeight="1">
      <c r="A35" s="38"/>
      <c r="B35" s="39"/>
      <c r="C35" s="52"/>
      <c r="D35" s="53" t="s">
        <v>46</v>
      </c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5" t="s">
        <v>47</v>
      </c>
      <c r="U35" s="54"/>
      <c r="V35" s="54"/>
      <c r="W35" s="54"/>
      <c r="X35" s="56" t="s">
        <v>48</v>
      </c>
      <c r="Y35" s="54"/>
      <c r="Z35" s="54"/>
      <c r="AA35" s="54"/>
      <c r="AB35" s="54"/>
      <c r="AC35" s="54"/>
      <c r="AD35" s="54"/>
      <c r="AE35" s="54"/>
      <c r="AF35" s="54"/>
      <c r="AG35" s="54"/>
      <c r="AH35" s="54"/>
      <c r="AI35" s="54"/>
      <c r="AJ35" s="54"/>
      <c r="AK35" s="57">
        <f>SUM(AK26:AK33)</f>
        <v>0</v>
      </c>
      <c r="AL35" s="54"/>
      <c r="AM35" s="54"/>
      <c r="AN35" s="54"/>
      <c r="AO35" s="58"/>
      <c r="AP35" s="52"/>
      <c r="AQ35" s="52"/>
      <c r="AR35" s="44"/>
      <c r="BE35" s="38"/>
    </row>
    <row r="36" s="2" customFormat="1" ht="6.96" customHeight="1">
      <c r="A36" s="38"/>
      <c r="B36" s="39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  <c r="AN36" s="40"/>
      <c r="AO36" s="40"/>
      <c r="AP36" s="40"/>
      <c r="AQ36" s="40"/>
      <c r="AR36" s="44"/>
      <c r="BE36" s="38"/>
    </row>
    <row r="37" s="2" customFormat="1" ht="14.4" customHeight="1">
      <c r="A37" s="38"/>
      <c r="B37" s="39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40"/>
      <c r="AK37" s="40"/>
      <c r="AL37" s="40"/>
      <c r="AM37" s="40"/>
      <c r="AN37" s="40"/>
      <c r="AO37" s="40"/>
      <c r="AP37" s="40"/>
      <c r="AQ37" s="40"/>
      <c r="AR37" s="44"/>
      <c r="BE37" s="38"/>
    </row>
    <row r="38" s="1" customFormat="1" ht="14.4" customHeight="1">
      <c r="B38" s="21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  <c r="AO38" s="22"/>
      <c r="AP38" s="22"/>
      <c r="AQ38" s="22"/>
      <c r="AR38" s="20"/>
    </row>
    <row r="39" s="1" customFormat="1" ht="14.4" customHeight="1">
      <c r="B39" s="21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  <c r="AM39" s="22"/>
      <c r="AN39" s="22"/>
      <c r="AO39" s="22"/>
      <c r="AP39" s="22"/>
      <c r="AQ39" s="22"/>
      <c r="AR39" s="20"/>
    </row>
    <row r="40" s="1" customFormat="1" ht="14.4" customHeight="1">
      <c r="B40" s="21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2"/>
      <c r="AL40" s="22"/>
      <c r="AM40" s="22"/>
      <c r="AN40" s="22"/>
      <c r="AO40" s="22"/>
      <c r="AP40" s="22"/>
      <c r="AQ40" s="22"/>
      <c r="AR40" s="20"/>
    </row>
    <row r="41" s="1" customFormat="1" ht="14.4" customHeight="1">
      <c r="B41" s="21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  <c r="AO41" s="22"/>
      <c r="AP41" s="22"/>
      <c r="AQ41" s="22"/>
      <c r="AR41" s="20"/>
    </row>
    <row r="42" s="1" customFormat="1" ht="14.4" customHeight="1">
      <c r="B42" s="21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2"/>
      <c r="AL42" s="22"/>
      <c r="AM42" s="22"/>
      <c r="AN42" s="22"/>
      <c r="AO42" s="22"/>
      <c r="AP42" s="22"/>
      <c r="AQ42" s="22"/>
      <c r="AR42" s="20"/>
    </row>
    <row r="43" s="1" customFormat="1" ht="14.4" customHeight="1">
      <c r="B43" s="21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22"/>
      <c r="AL43" s="22"/>
      <c r="AM43" s="22"/>
      <c r="AN43" s="22"/>
      <c r="AO43" s="22"/>
      <c r="AP43" s="22"/>
      <c r="AQ43" s="22"/>
      <c r="AR43" s="20"/>
    </row>
    <row r="44" s="1" customFormat="1" ht="14.4" customHeight="1">
      <c r="B44" s="21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22"/>
      <c r="AL44" s="22"/>
      <c r="AM44" s="22"/>
      <c r="AN44" s="22"/>
      <c r="AO44" s="22"/>
      <c r="AP44" s="22"/>
      <c r="AQ44" s="22"/>
      <c r="AR44" s="20"/>
    </row>
    <row r="45" s="1" customFormat="1" ht="14.4" customHeight="1">
      <c r="B45" s="21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  <c r="AM45" s="22"/>
      <c r="AN45" s="22"/>
      <c r="AO45" s="22"/>
      <c r="AP45" s="22"/>
      <c r="AQ45" s="22"/>
      <c r="AR45" s="20"/>
    </row>
    <row r="46" s="1" customFormat="1" ht="14.4" customHeight="1">
      <c r="B46" s="21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22"/>
      <c r="AJ46" s="22"/>
      <c r="AK46" s="22"/>
      <c r="AL46" s="22"/>
      <c r="AM46" s="22"/>
      <c r="AN46" s="22"/>
      <c r="AO46" s="22"/>
      <c r="AP46" s="22"/>
      <c r="AQ46" s="22"/>
      <c r="AR46" s="20"/>
    </row>
    <row r="47" s="1" customFormat="1" ht="14.4" customHeight="1">
      <c r="B47" s="21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22"/>
      <c r="AJ47" s="22"/>
      <c r="AK47" s="22"/>
      <c r="AL47" s="22"/>
      <c r="AM47" s="22"/>
      <c r="AN47" s="22"/>
      <c r="AO47" s="22"/>
      <c r="AP47" s="22"/>
      <c r="AQ47" s="22"/>
      <c r="AR47" s="20"/>
    </row>
    <row r="48" s="1" customFormat="1" ht="14.4" customHeight="1">
      <c r="B48" s="21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22"/>
      <c r="AK48" s="22"/>
      <c r="AL48" s="22"/>
      <c r="AM48" s="22"/>
      <c r="AN48" s="22"/>
      <c r="AO48" s="22"/>
      <c r="AP48" s="22"/>
      <c r="AQ48" s="22"/>
      <c r="AR48" s="20"/>
    </row>
    <row r="49" s="2" customFormat="1" ht="14.4" customHeight="1">
      <c r="B49" s="59"/>
      <c r="C49" s="60"/>
      <c r="D49" s="61" t="s">
        <v>49</v>
      </c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2"/>
      <c r="W49" s="62"/>
      <c r="X49" s="62"/>
      <c r="Y49" s="62"/>
      <c r="Z49" s="62"/>
      <c r="AA49" s="62"/>
      <c r="AB49" s="62"/>
      <c r="AC49" s="62"/>
      <c r="AD49" s="62"/>
      <c r="AE49" s="62"/>
      <c r="AF49" s="62"/>
      <c r="AG49" s="62"/>
      <c r="AH49" s="61" t="s">
        <v>50</v>
      </c>
      <c r="AI49" s="62"/>
      <c r="AJ49" s="62"/>
      <c r="AK49" s="62"/>
      <c r="AL49" s="62"/>
      <c r="AM49" s="62"/>
      <c r="AN49" s="62"/>
      <c r="AO49" s="62"/>
      <c r="AP49" s="60"/>
      <c r="AQ49" s="60"/>
      <c r="AR49" s="63"/>
    </row>
    <row r="50">
      <c r="B50" s="21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22"/>
      <c r="AL50" s="22"/>
      <c r="AM50" s="22"/>
      <c r="AN50" s="22"/>
      <c r="AO50" s="22"/>
      <c r="AP50" s="22"/>
      <c r="AQ50" s="22"/>
      <c r="AR50" s="20"/>
    </row>
    <row r="51">
      <c r="B51" s="21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22"/>
      <c r="AK51" s="22"/>
      <c r="AL51" s="22"/>
      <c r="AM51" s="22"/>
      <c r="AN51" s="22"/>
      <c r="AO51" s="22"/>
      <c r="AP51" s="22"/>
      <c r="AQ51" s="22"/>
      <c r="AR51" s="20"/>
    </row>
    <row r="52">
      <c r="B52" s="21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2"/>
      <c r="AK52" s="22"/>
      <c r="AL52" s="22"/>
      <c r="AM52" s="22"/>
      <c r="AN52" s="22"/>
      <c r="AO52" s="22"/>
      <c r="AP52" s="22"/>
      <c r="AQ52" s="22"/>
      <c r="AR52" s="20"/>
    </row>
    <row r="53">
      <c r="B53" s="21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22"/>
      <c r="AJ53" s="22"/>
      <c r="AK53" s="22"/>
      <c r="AL53" s="22"/>
      <c r="AM53" s="22"/>
      <c r="AN53" s="22"/>
      <c r="AO53" s="22"/>
      <c r="AP53" s="22"/>
      <c r="AQ53" s="22"/>
      <c r="AR53" s="20"/>
    </row>
    <row r="54">
      <c r="B54" s="21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  <c r="AH54" s="22"/>
      <c r="AI54" s="22"/>
      <c r="AJ54" s="22"/>
      <c r="AK54" s="22"/>
      <c r="AL54" s="22"/>
      <c r="AM54" s="22"/>
      <c r="AN54" s="22"/>
      <c r="AO54" s="22"/>
      <c r="AP54" s="22"/>
      <c r="AQ54" s="22"/>
      <c r="AR54" s="20"/>
    </row>
    <row r="55">
      <c r="B55" s="21"/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  <c r="AH55" s="22"/>
      <c r="AI55" s="22"/>
      <c r="AJ55" s="22"/>
      <c r="AK55" s="22"/>
      <c r="AL55" s="22"/>
      <c r="AM55" s="22"/>
      <c r="AN55" s="22"/>
      <c r="AO55" s="22"/>
      <c r="AP55" s="22"/>
      <c r="AQ55" s="22"/>
      <c r="AR55" s="20"/>
    </row>
    <row r="56">
      <c r="B56" s="21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  <c r="AH56" s="22"/>
      <c r="AI56" s="22"/>
      <c r="AJ56" s="22"/>
      <c r="AK56" s="22"/>
      <c r="AL56" s="22"/>
      <c r="AM56" s="22"/>
      <c r="AN56" s="22"/>
      <c r="AO56" s="22"/>
      <c r="AP56" s="22"/>
      <c r="AQ56" s="22"/>
      <c r="AR56" s="20"/>
    </row>
    <row r="57">
      <c r="B57" s="21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  <c r="AO57" s="22"/>
      <c r="AP57" s="22"/>
      <c r="AQ57" s="22"/>
      <c r="AR57" s="20"/>
    </row>
    <row r="58">
      <c r="B58" s="21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  <c r="AO58" s="22"/>
      <c r="AP58" s="22"/>
      <c r="AQ58" s="22"/>
      <c r="AR58" s="20"/>
    </row>
    <row r="59"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0"/>
    </row>
    <row r="60" s="2" customFormat="1">
      <c r="A60" s="38"/>
      <c r="B60" s="39"/>
      <c r="C60" s="40"/>
      <c r="D60" s="64" t="s">
        <v>51</v>
      </c>
      <c r="E60" s="42"/>
      <c r="F60" s="42"/>
      <c r="G60" s="42"/>
      <c r="H60" s="42"/>
      <c r="I60" s="42"/>
      <c r="J60" s="42"/>
      <c r="K60" s="42"/>
      <c r="L60" s="42"/>
      <c r="M60" s="42"/>
      <c r="N60" s="42"/>
      <c r="O60" s="42"/>
      <c r="P60" s="42"/>
      <c r="Q60" s="42"/>
      <c r="R60" s="42"/>
      <c r="S60" s="42"/>
      <c r="T60" s="42"/>
      <c r="U60" s="42"/>
      <c r="V60" s="64" t="s">
        <v>52</v>
      </c>
      <c r="W60" s="42"/>
      <c r="X60" s="42"/>
      <c r="Y60" s="42"/>
      <c r="Z60" s="42"/>
      <c r="AA60" s="42"/>
      <c r="AB60" s="42"/>
      <c r="AC60" s="42"/>
      <c r="AD60" s="42"/>
      <c r="AE60" s="42"/>
      <c r="AF60" s="42"/>
      <c r="AG60" s="42"/>
      <c r="AH60" s="64" t="s">
        <v>51</v>
      </c>
      <c r="AI60" s="42"/>
      <c r="AJ60" s="42"/>
      <c r="AK60" s="42"/>
      <c r="AL60" s="42"/>
      <c r="AM60" s="64" t="s">
        <v>52</v>
      </c>
      <c r="AN60" s="42"/>
      <c r="AO60" s="42"/>
      <c r="AP60" s="40"/>
      <c r="AQ60" s="40"/>
      <c r="AR60" s="44"/>
      <c r="BE60" s="38"/>
    </row>
    <row r="61">
      <c r="B61" s="21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22"/>
      <c r="AJ61" s="22"/>
      <c r="AK61" s="22"/>
      <c r="AL61" s="22"/>
      <c r="AM61" s="22"/>
      <c r="AN61" s="22"/>
      <c r="AO61" s="22"/>
      <c r="AP61" s="22"/>
      <c r="AQ61" s="22"/>
      <c r="AR61" s="20"/>
    </row>
    <row r="62">
      <c r="B62" s="21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2"/>
      <c r="AI62" s="22"/>
      <c r="AJ62" s="22"/>
      <c r="AK62" s="22"/>
      <c r="AL62" s="22"/>
      <c r="AM62" s="22"/>
      <c r="AN62" s="22"/>
      <c r="AO62" s="22"/>
      <c r="AP62" s="22"/>
      <c r="AQ62" s="22"/>
      <c r="AR62" s="20"/>
    </row>
    <row r="63">
      <c r="B63" s="21"/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22"/>
      <c r="AI63" s="22"/>
      <c r="AJ63" s="22"/>
      <c r="AK63" s="22"/>
      <c r="AL63" s="22"/>
      <c r="AM63" s="22"/>
      <c r="AN63" s="22"/>
      <c r="AO63" s="22"/>
      <c r="AP63" s="22"/>
      <c r="AQ63" s="22"/>
      <c r="AR63" s="20"/>
    </row>
    <row r="64" s="2" customFormat="1">
      <c r="A64" s="38"/>
      <c r="B64" s="39"/>
      <c r="C64" s="40"/>
      <c r="D64" s="61" t="s">
        <v>53</v>
      </c>
      <c r="E64" s="65"/>
      <c r="F64" s="65"/>
      <c r="G64" s="65"/>
      <c r="H64" s="65"/>
      <c r="I64" s="65"/>
      <c r="J64" s="65"/>
      <c r="K64" s="65"/>
      <c r="L64" s="65"/>
      <c r="M64" s="65"/>
      <c r="N64" s="65"/>
      <c r="O64" s="65"/>
      <c r="P64" s="65"/>
      <c r="Q64" s="65"/>
      <c r="R64" s="65"/>
      <c r="S64" s="65"/>
      <c r="T64" s="65"/>
      <c r="U64" s="65"/>
      <c r="V64" s="65"/>
      <c r="W64" s="65"/>
      <c r="X64" s="65"/>
      <c r="Y64" s="65"/>
      <c r="Z64" s="65"/>
      <c r="AA64" s="65"/>
      <c r="AB64" s="65"/>
      <c r="AC64" s="65"/>
      <c r="AD64" s="65"/>
      <c r="AE64" s="65"/>
      <c r="AF64" s="65"/>
      <c r="AG64" s="65"/>
      <c r="AH64" s="61" t="s">
        <v>54</v>
      </c>
      <c r="AI64" s="65"/>
      <c r="AJ64" s="65"/>
      <c r="AK64" s="65"/>
      <c r="AL64" s="65"/>
      <c r="AM64" s="65"/>
      <c r="AN64" s="65"/>
      <c r="AO64" s="65"/>
      <c r="AP64" s="40"/>
      <c r="AQ64" s="40"/>
      <c r="AR64" s="44"/>
      <c r="BE64" s="38"/>
    </row>
    <row r="65">
      <c r="B65" s="21"/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/>
      <c r="AD65" s="22"/>
      <c r="AE65" s="22"/>
      <c r="AF65" s="22"/>
      <c r="AG65" s="22"/>
      <c r="AH65" s="22"/>
      <c r="AI65" s="22"/>
      <c r="AJ65" s="22"/>
      <c r="AK65" s="22"/>
      <c r="AL65" s="22"/>
      <c r="AM65" s="22"/>
      <c r="AN65" s="22"/>
      <c r="AO65" s="22"/>
      <c r="AP65" s="22"/>
      <c r="AQ65" s="22"/>
      <c r="AR65" s="20"/>
    </row>
    <row r="66">
      <c r="B66" s="21"/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2"/>
      <c r="AD66" s="22"/>
      <c r="AE66" s="22"/>
      <c r="AF66" s="22"/>
      <c r="AG66" s="22"/>
      <c r="AH66" s="22"/>
      <c r="AI66" s="22"/>
      <c r="AJ66" s="22"/>
      <c r="AK66" s="22"/>
      <c r="AL66" s="22"/>
      <c r="AM66" s="22"/>
      <c r="AN66" s="22"/>
      <c r="AO66" s="22"/>
      <c r="AP66" s="22"/>
      <c r="AQ66" s="22"/>
      <c r="AR66" s="20"/>
    </row>
    <row r="67">
      <c r="B67" s="21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  <c r="AD67" s="22"/>
      <c r="AE67" s="22"/>
      <c r="AF67" s="22"/>
      <c r="AG67" s="22"/>
      <c r="AH67" s="22"/>
      <c r="AI67" s="22"/>
      <c r="AJ67" s="22"/>
      <c r="AK67" s="22"/>
      <c r="AL67" s="22"/>
      <c r="AM67" s="22"/>
      <c r="AN67" s="22"/>
      <c r="AO67" s="22"/>
      <c r="AP67" s="22"/>
      <c r="AQ67" s="22"/>
      <c r="AR67" s="20"/>
    </row>
    <row r="68">
      <c r="B68" s="21"/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22"/>
      <c r="AD68" s="22"/>
      <c r="AE68" s="22"/>
      <c r="AF68" s="22"/>
      <c r="AG68" s="22"/>
      <c r="AH68" s="22"/>
      <c r="AI68" s="22"/>
      <c r="AJ68" s="22"/>
      <c r="AK68" s="22"/>
      <c r="AL68" s="22"/>
      <c r="AM68" s="22"/>
      <c r="AN68" s="22"/>
      <c r="AO68" s="22"/>
      <c r="AP68" s="22"/>
      <c r="AQ68" s="22"/>
      <c r="AR68" s="20"/>
    </row>
    <row r="69">
      <c r="B69" s="21"/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  <c r="AG69" s="22"/>
      <c r="AH69" s="22"/>
      <c r="AI69" s="22"/>
      <c r="AJ69" s="22"/>
      <c r="AK69" s="22"/>
      <c r="AL69" s="22"/>
      <c r="AM69" s="22"/>
      <c r="AN69" s="22"/>
      <c r="AO69" s="22"/>
      <c r="AP69" s="22"/>
      <c r="AQ69" s="22"/>
      <c r="AR69" s="20"/>
    </row>
    <row r="70">
      <c r="B70" s="21"/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  <c r="AF70" s="22"/>
      <c r="AG70" s="22"/>
      <c r="AH70" s="22"/>
      <c r="AI70" s="22"/>
      <c r="AJ70" s="22"/>
      <c r="AK70" s="22"/>
      <c r="AL70" s="22"/>
      <c r="AM70" s="22"/>
      <c r="AN70" s="22"/>
      <c r="AO70" s="22"/>
      <c r="AP70" s="22"/>
      <c r="AQ70" s="22"/>
      <c r="AR70" s="20"/>
    </row>
    <row r="71">
      <c r="B71" s="21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22"/>
      <c r="AD71" s="22"/>
      <c r="AE71" s="22"/>
      <c r="AF71" s="22"/>
      <c r="AG71" s="22"/>
      <c r="AH71" s="22"/>
      <c r="AI71" s="22"/>
      <c r="AJ71" s="22"/>
      <c r="AK71" s="22"/>
      <c r="AL71" s="22"/>
      <c r="AM71" s="22"/>
      <c r="AN71" s="22"/>
      <c r="AO71" s="22"/>
      <c r="AP71" s="22"/>
      <c r="AQ71" s="22"/>
      <c r="AR71" s="20"/>
    </row>
    <row r="72">
      <c r="B72" s="21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22"/>
      <c r="AD72" s="22"/>
      <c r="AE72" s="22"/>
      <c r="AF72" s="22"/>
      <c r="AG72" s="22"/>
      <c r="AH72" s="22"/>
      <c r="AI72" s="22"/>
      <c r="AJ72" s="22"/>
      <c r="AK72" s="22"/>
      <c r="AL72" s="22"/>
      <c r="AM72" s="22"/>
      <c r="AN72" s="22"/>
      <c r="AO72" s="22"/>
      <c r="AP72" s="22"/>
      <c r="AQ72" s="22"/>
      <c r="AR72" s="20"/>
    </row>
    <row r="73">
      <c r="B73" s="21"/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22"/>
      <c r="AD73" s="22"/>
      <c r="AE73" s="22"/>
      <c r="AF73" s="22"/>
      <c r="AG73" s="22"/>
      <c r="AH73" s="22"/>
      <c r="AI73" s="22"/>
      <c r="AJ73" s="22"/>
      <c r="AK73" s="22"/>
      <c r="AL73" s="22"/>
      <c r="AM73" s="22"/>
      <c r="AN73" s="22"/>
      <c r="AO73" s="22"/>
      <c r="AP73" s="22"/>
      <c r="AQ73" s="22"/>
      <c r="AR73" s="20"/>
    </row>
    <row r="74">
      <c r="B74" s="21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22"/>
      <c r="AD74" s="22"/>
      <c r="AE74" s="22"/>
      <c r="AF74" s="22"/>
      <c r="AG74" s="22"/>
      <c r="AH74" s="22"/>
      <c r="AI74" s="22"/>
      <c r="AJ74" s="22"/>
      <c r="AK74" s="22"/>
      <c r="AL74" s="22"/>
      <c r="AM74" s="22"/>
      <c r="AN74" s="22"/>
      <c r="AO74" s="22"/>
      <c r="AP74" s="22"/>
      <c r="AQ74" s="22"/>
      <c r="AR74" s="20"/>
    </row>
    <row r="75" s="2" customFormat="1">
      <c r="A75" s="38"/>
      <c r="B75" s="39"/>
      <c r="C75" s="40"/>
      <c r="D75" s="64" t="s">
        <v>51</v>
      </c>
      <c r="E75" s="42"/>
      <c r="F75" s="42"/>
      <c r="G75" s="42"/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64" t="s">
        <v>52</v>
      </c>
      <c r="W75" s="42"/>
      <c r="X75" s="42"/>
      <c r="Y75" s="42"/>
      <c r="Z75" s="42"/>
      <c r="AA75" s="42"/>
      <c r="AB75" s="42"/>
      <c r="AC75" s="42"/>
      <c r="AD75" s="42"/>
      <c r="AE75" s="42"/>
      <c r="AF75" s="42"/>
      <c r="AG75" s="42"/>
      <c r="AH75" s="64" t="s">
        <v>51</v>
      </c>
      <c r="AI75" s="42"/>
      <c r="AJ75" s="42"/>
      <c r="AK75" s="42"/>
      <c r="AL75" s="42"/>
      <c r="AM75" s="64" t="s">
        <v>52</v>
      </c>
      <c r="AN75" s="42"/>
      <c r="AO75" s="42"/>
      <c r="AP75" s="40"/>
      <c r="AQ75" s="40"/>
      <c r="AR75" s="44"/>
      <c r="BE75" s="38"/>
    </row>
    <row r="76" s="2" customFormat="1">
      <c r="A76" s="38"/>
      <c r="B76" s="39"/>
      <c r="C76" s="40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  <c r="AF76" s="40"/>
      <c r="AG76" s="40"/>
      <c r="AH76" s="40"/>
      <c r="AI76" s="40"/>
      <c r="AJ76" s="40"/>
      <c r="AK76" s="40"/>
      <c r="AL76" s="40"/>
      <c r="AM76" s="40"/>
      <c r="AN76" s="40"/>
      <c r="AO76" s="40"/>
      <c r="AP76" s="40"/>
      <c r="AQ76" s="40"/>
      <c r="AR76" s="44"/>
      <c r="BE76" s="38"/>
    </row>
    <row r="77" s="2" customFormat="1" ht="6.96" customHeight="1">
      <c r="A77" s="38"/>
      <c r="B77" s="66"/>
      <c r="C77" s="67"/>
      <c r="D77" s="67"/>
      <c r="E77" s="67"/>
      <c r="F77" s="67"/>
      <c r="G77" s="67"/>
      <c r="H77" s="67"/>
      <c r="I77" s="67"/>
      <c r="J77" s="67"/>
      <c r="K77" s="67"/>
      <c r="L77" s="67"/>
      <c r="M77" s="67"/>
      <c r="N77" s="67"/>
      <c r="O77" s="67"/>
      <c r="P77" s="67"/>
      <c r="Q77" s="67"/>
      <c r="R77" s="67"/>
      <c r="S77" s="67"/>
      <c r="T77" s="67"/>
      <c r="U77" s="67"/>
      <c r="V77" s="67"/>
      <c r="W77" s="67"/>
      <c r="X77" s="67"/>
      <c r="Y77" s="67"/>
      <c r="Z77" s="67"/>
      <c r="AA77" s="67"/>
      <c r="AB77" s="67"/>
      <c r="AC77" s="67"/>
      <c r="AD77" s="67"/>
      <c r="AE77" s="67"/>
      <c r="AF77" s="67"/>
      <c r="AG77" s="67"/>
      <c r="AH77" s="67"/>
      <c r="AI77" s="67"/>
      <c r="AJ77" s="67"/>
      <c r="AK77" s="67"/>
      <c r="AL77" s="67"/>
      <c r="AM77" s="67"/>
      <c r="AN77" s="67"/>
      <c r="AO77" s="67"/>
      <c r="AP77" s="67"/>
      <c r="AQ77" s="67"/>
      <c r="AR77" s="44"/>
      <c r="BE77" s="38"/>
    </row>
    <row r="81" s="2" customFormat="1" ht="6.96" customHeight="1">
      <c r="A81" s="38"/>
      <c r="B81" s="68"/>
      <c r="C81" s="69"/>
      <c r="D81" s="69"/>
      <c r="E81" s="69"/>
      <c r="F81" s="69"/>
      <c r="G81" s="69"/>
      <c r="H81" s="69"/>
      <c r="I81" s="69"/>
      <c r="J81" s="69"/>
      <c r="K81" s="69"/>
      <c r="L81" s="69"/>
      <c r="M81" s="69"/>
      <c r="N81" s="69"/>
      <c r="O81" s="69"/>
      <c r="P81" s="69"/>
      <c r="Q81" s="69"/>
      <c r="R81" s="69"/>
      <c r="S81" s="69"/>
      <c r="T81" s="69"/>
      <c r="U81" s="69"/>
      <c r="V81" s="69"/>
      <c r="W81" s="69"/>
      <c r="X81" s="69"/>
      <c r="Y81" s="69"/>
      <c r="Z81" s="69"/>
      <c r="AA81" s="69"/>
      <c r="AB81" s="69"/>
      <c r="AC81" s="69"/>
      <c r="AD81" s="69"/>
      <c r="AE81" s="69"/>
      <c r="AF81" s="69"/>
      <c r="AG81" s="69"/>
      <c r="AH81" s="69"/>
      <c r="AI81" s="69"/>
      <c r="AJ81" s="69"/>
      <c r="AK81" s="69"/>
      <c r="AL81" s="69"/>
      <c r="AM81" s="69"/>
      <c r="AN81" s="69"/>
      <c r="AO81" s="69"/>
      <c r="AP81" s="69"/>
      <c r="AQ81" s="69"/>
      <c r="AR81" s="44"/>
      <c r="BE81" s="38"/>
    </row>
    <row r="82" s="2" customFormat="1" ht="24.96" customHeight="1">
      <c r="A82" s="38"/>
      <c r="B82" s="39"/>
      <c r="C82" s="23" t="s">
        <v>55</v>
      </c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4"/>
      <c r="BE82" s="38"/>
    </row>
    <row r="83" s="2" customFormat="1" ht="6.96" customHeight="1">
      <c r="A83" s="38"/>
      <c r="B83" s="39"/>
      <c r="C83" s="40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  <c r="AF83" s="40"/>
      <c r="AG83" s="40"/>
      <c r="AH83" s="40"/>
      <c r="AI83" s="40"/>
      <c r="AJ83" s="40"/>
      <c r="AK83" s="40"/>
      <c r="AL83" s="40"/>
      <c r="AM83" s="40"/>
      <c r="AN83" s="40"/>
      <c r="AO83" s="40"/>
      <c r="AP83" s="40"/>
      <c r="AQ83" s="40"/>
      <c r="AR83" s="44"/>
      <c r="BE83" s="38"/>
    </row>
    <row r="84" s="4" customFormat="1" ht="12" customHeight="1">
      <c r="A84" s="4"/>
      <c r="B84" s="70"/>
      <c r="C84" s="32" t="s">
        <v>13</v>
      </c>
      <c r="D84" s="71"/>
      <c r="E84" s="71"/>
      <c r="F84" s="71"/>
      <c r="G84" s="71"/>
      <c r="H84" s="71"/>
      <c r="I84" s="71"/>
      <c r="J84" s="71"/>
      <c r="K84" s="71"/>
      <c r="L84" s="71" t="str">
        <f>K5</f>
        <v>24/2/2020</v>
      </c>
      <c r="M84" s="71"/>
      <c r="N84" s="71"/>
      <c r="O84" s="71"/>
      <c r="P84" s="71"/>
      <c r="Q84" s="71"/>
      <c r="R84" s="71"/>
      <c r="S84" s="71"/>
      <c r="T84" s="71"/>
      <c r="U84" s="71"/>
      <c r="V84" s="71"/>
      <c r="W84" s="71"/>
      <c r="X84" s="71"/>
      <c r="Y84" s="71"/>
      <c r="Z84" s="71"/>
      <c r="AA84" s="71"/>
      <c r="AB84" s="71"/>
      <c r="AC84" s="71"/>
      <c r="AD84" s="71"/>
      <c r="AE84" s="71"/>
      <c r="AF84" s="71"/>
      <c r="AG84" s="71"/>
      <c r="AH84" s="71"/>
      <c r="AI84" s="71"/>
      <c r="AJ84" s="71"/>
      <c r="AK84" s="71"/>
      <c r="AL84" s="71"/>
      <c r="AM84" s="71"/>
      <c r="AN84" s="71"/>
      <c r="AO84" s="71"/>
      <c r="AP84" s="71"/>
      <c r="AQ84" s="71"/>
      <c r="AR84" s="72"/>
      <c r="BE84" s="4"/>
    </row>
    <row r="85" s="5" customFormat="1" ht="36.96" customHeight="1">
      <c r="A85" s="5"/>
      <c r="B85" s="73"/>
      <c r="C85" s="74" t="s">
        <v>16</v>
      </c>
      <c r="D85" s="75"/>
      <c r="E85" s="75"/>
      <c r="F85" s="75"/>
      <c r="G85" s="75"/>
      <c r="H85" s="75"/>
      <c r="I85" s="75"/>
      <c r="J85" s="75"/>
      <c r="K85" s="75"/>
      <c r="L85" s="76" t="str">
        <f>K6</f>
        <v>Hřiště na Streetball, tenisová stěna a přístupový chodník</v>
      </c>
      <c r="M85" s="75"/>
      <c r="N85" s="75"/>
      <c r="O85" s="75"/>
      <c r="P85" s="75"/>
      <c r="Q85" s="75"/>
      <c r="R85" s="75"/>
      <c r="S85" s="75"/>
      <c r="T85" s="75"/>
      <c r="U85" s="75"/>
      <c r="V85" s="75"/>
      <c r="W85" s="75"/>
      <c r="X85" s="75"/>
      <c r="Y85" s="75"/>
      <c r="Z85" s="75"/>
      <c r="AA85" s="75"/>
      <c r="AB85" s="75"/>
      <c r="AC85" s="75"/>
      <c r="AD85" s="75"/>
      <c r="AE85" s="75"/>
      <c r="AF85" s="75"/>
      <c r="AG85" s="75"/>
      <c r="AH85" s="75"/>
      <c r="AI85" s="75"/>
      <c r="AJ85" s="75"/>
      <c r="AK85" s="75"/>
      <c r="AL85" s="75"/>
      <c r="AM85" s="75"/>
      <c r="AN85" s="75"/>
      <c r="AO85" s="75"/>
      <c r="AP85" s="75"/>
      <c r="AQ85" s="75"/>
      <c r="AR85" s="77"/>
      <c r="BE85" s="5"/>
    </row>
    <row r="86" s="2" customFormat="1" ht="6.96" customHeight="1">
      <c r="A86" s="38"/>
      <c r="B86" s="39"/>
      <c r="C86" s="40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  <c r="AF86" s="40"/>
      <c r="AG86" s="40"/>
      <c r="AH86" s="40"/>
      <c r="AI86" s="40"/>
      <c r="AJ86" s="40"/>
      <c r="AK86" s="40"/>
      <c r="AL86" s="40"/>
      <c r="AM86" s="40"/>
      <c r="AN86" s="40"/>
      <c r="AO86" s="40"/>
      <c r="AP86" s="40"/>
      <c r="AQ86" s="40"/>
      <c r="AR86" s="44"/>
      <c r="BE86" s="38"/>
    </row>
    <row r="87" s="2" customFormat="1" ht="12" customHeight="1">
      <c r="A87" s="38"/>
      <c r="B87" s="39"/>
      <c r="C87" s="32" t="s">
        <v>20</v>
      </c>
      <c r="D87" s="40"/>
      <c r="E87" s="40"/>
      <c r="F87" s="40"/>
      <c r="G87" s="40"/>
      <c r="H87" s="40"/>
      <c r="I87" s="40"/>
      <c r="J87" s="40"/>
      <c r="K87" s="40"/>
      <c r="L87" s="78" t="str">
        <f>IF(K8="","",K8)</f>
        <v>Sadov</v>
      </c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  <c r="AF87" s="40"/>
      <c r="AG87" s="40"/>
      <c r="AH87" s="40"/>
      <c r="AI87" s="32" t="s">
        <v>22</v>
      </c>
      <c r="AJ87" s="40"/>
      <c r="AK87" s="40"/>
      <c r="AL87" s="40"/>
      <c r="AM87" s="79" t="str">
        <f>IF(AN8= "","",AN8)</f>
        <v>25. 2. 2020</v>
      </c>
      <c r="AN87" s="79"/>
      <c r="AO87" s="40"/>
      <c r="AP87" s="40"/>
      <c r="AQ87" s="40"/>
      <c r="AR87" s="44"/>
      <c r="BE87" s="38"/>
    </row>
    <row r="88" s="2" customFormat="1" ht="6.96" customHeight="1">
      <c r="A88" s="38"/>
      <c r="B88" s="39"/>
      <c r="C88" s="40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  <c r="AE88" s="40"/>
      <c r="AF88" s="40"/>
      <c r="AG88" s="40"/>
      <c r="AH88" s="40"/>
      <c r="AI88" s="40"/>
      <c r="AJ88" s="40"/>
      <c r="AK88" s="40"/>
      <c r="AL88" s="40"/>
      <c r="AM88" s="40"/>
      <c r="AN88" s="40"/>
      <c r="AO88" s="40"/>
      <c r="AP88" s="40"/>
      <c r="AQ88" s="40"/>
      <c r="AR88" s="44"/>
      <c r="BE88" s="38"/>
    </row>
    <row r="89" s="2" customFormat="1" ht="15.15" customHeight="1">
      <c r="A89" s="38"/>
      <c r="B89" s="39"/>
      <c r="C89" s="32" t="s">
        <v>24</v>
      </c>
      <c r="D89" s="40"/>
      <c r="E89" s="40"/>
      <c r="F89" s="40"/>
      <c r="G89" s="40"/>
      <c r="H89" s="40"/>
      <c r="I89" s="40"/>
      <c r="J89" s="40"/>
      <c r="K89" s="40"/>
      <c r="L89" s="71" t="str">
        <f>IF(E11= "","",E11)</f>
        <v>Město Sadov</v>
      </c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  <c r="AF89" s="40"/>
      <c r="AG89" s="40"/>
      <c r="AH89" s="40"/>
      <c r="AI89" s="32" t="s">
        <v>31</v>
      </c>
      <c r="AJ89" s="40"/>
      <c r="AK89" s="40"/>
      <c r="AL89" s="40"/>
      <c r="AM89" s="80" t="str">
        <f>IF(E17="","",E17)</f>
        <v xml:space="preserve"> </v>
      </c>
      <c r="AN89" s="71"/>
      <c r="AO89" s="71"/>
      <c r="AP89" s="71"/>
      <c r="AQ89" s="40"/>
      <c r="AR89" s="44"/>
      <c r="AS89" s="81" t="s">
        <v>56</v>
      </c>
      <c r="AT89" s="82"/>
      <c r="AU89" s="83"/>
      <c r="AV89" s="83"/>
      <c r="AW89" s="83"/>
      <c r="AX89" s="83"/>
      <c r="AY89" s="83"/>
      <c r="AZ89" s="83"/>
      <c r="BA89" s="83"/>
      <c r="BB89" s="83"/>
      <c r="BC89" s="83"/>
      <c r="BD89" s="84"/>
      <c r="BE89" s="38"/>
    </row>
    <row r="90" s="2" customFormat="1" ht="15.15" customHeight="1">
      <c r="A90" s="38"/>
      <c r="B90" s="39"/>
      <c r="C90" s="32" t="s">
        <v>29</v>
      </c>
      <c r="D90" s="40"/>
      <c r="E90" s="40"/>
      <c r="F90" s="40"/>
      <c r="G90" s="40"/>
      <c r="H90" s="40"/>
      <c r="I90" s="40"/>
      <c r="J90" s="40"/>
      <c r="K90" s="40"/>
      <c r="L90" s="71" t="str">
        <f>IF(E14= "Vyplň údaj","",E14)</f>
        <v/>
      </c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  <c r="AE90" s="40"/>
      <c r="AF90" s="40"/>
      <c r="AG90" s="40"/>
      <c r="AH90" s="40"/>
      <c r="AI90" s="32" t="s">
        <v>34</v>
      </c>
      <c r="AJ90" s="40"/>
      <c r="AK90" s="40"/>
      <c r="AL90" s="40"/>
      <c r="AM90" s="80" t="str">
        <f>IF(E20="","",E20)</f>
        <v xml:space="preserve"> </v>
      </c>
      <c r="AN90" s="71"/>
      <c r="AO90" s="71"/>
      <c r="AP90" s="71"/>
      <c r="AQ90" s="40"/>
      <c r="AR90" s="44"/>
      <c r="AS90" s="85"/>
      <c r="AT90" s="86"/>
      <c r="AU90" s="87"/>
      <c r="AV90" s="87"/>
      <c r="AW90" s="87"/>
      <c r="AX90" s="87"/>
      <c r="AY90" s="87"/>
      <c r="AZ90" s="87"/>
      <c r="BA90" s="87"/>
      <c r="BB90" s="87"/>
      <c r="BC90" s="87"/>
      <c r="BD90" s="88"/>
      <c r="BE90" s="38"/>
    </row>
    <row r="91" s="2" customFormat="1" ht="10.8" customHeight="1">
      <c r="A91" s="38"/>
      <c r="B91" s="39"/>
      <c r="C91" s="40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  <c r="AE91" s="40"/>
      <c r="AF91" s="40"/>
      <c r="AG91" s="40"/>
      <c r="AH91" s="40"/>
      <c r="AI91" s="40"/>
      <c r="AJ91" s="40"/>
      <c r="AK91" s="40"/>
      <c r="AL91" s="40"/>
      <c r="AM91" s="40"/>
      <c r="AN91" s="40"/>
      <c r="AO91" s="40"/>
      <c r="AP91" s="40"/>
      <c r="AQ91" s="40"/>
      <c r="AR91" s="44"/>
      <c r="AS91" s="89"/>
      <c r="AT91" s="90"/>
      <c r="AU91" s="91"/>
      <c r="AV91" s="91"/>
      <c r="AW91" s="91"/>
      <c r="AX91" s="91"/>
      <c r="AY91" s="91"/>
      <c r="AZ91" s="91"/>
      <c r="BA91" s="91"/>
      <c r="BB91" s="91"/>
      <c r="BC91" s="91"/>
      <c r="BD91" s="92"/>
      <c r="BE91" s="38"/>
    </row>
    <row r="92" s="2" customFormat="1" ht="29.28" customHeight="1">
      <c r="A92" s="38"/>
      <c r="B92" s="39"/>
      <c r="C92" s="93" t="s">
        <v>57</v>
      </c>
      <c r="D92" s="94"/>
      <c r="E92" s="94"/>
      <c r="F92" s="94"/>
      <c r="G92" s="94"/>
      <c r="H92" s="95"/>
      <c r="I92" s="96" t="s">
        <v>58</v>
      </c>
      <c r="J92" s="94"/>
      <c r="K92" s="94"/>
      <c r="L92" s="94"/>
      <c r="M92" s="94"/>
      <c r="N92" s="94"/>
      <c r="O92" s="94"/>
      <c r="P92" s="94"/>
      <c r="Q92" s="94"/>
      <c r="R92" s="94"/>
      <c r="S92" s="94"/>
      <c r="T92" s="94"/>
      <c r="U92" s="94"/>
      <c r="V92" s="94"/>
      <c r="W92" s="94"/>
      <c r="X92" s="94"/>
      <c r="Y92" s="94"/>
      <c r="Z92" s="94"/>
      <c r="AA92" s="94"/>
      <c r="AB92" s="94"/>
      <c r="AC92" s="94"/>
      <c r="AD92" s="94"/>
      <c r="AE92" s="94"/>
      <c r="AF92" s="94"/>
      <c r="AG92" s="97" t="s">
        <v>59</v>
      </c>
      <c r="AH92" s="94"/>
      <c r="AI92" s="94"/>
      <c r="AJ92" s="94"/>
      <c r="AK92" s="94"/>
      <c r="AL92" s="94"/>
      <c r="AM92" s="94"/>
      <c r="AN92" s="96" t="s">
        <v>60</v>
      </c>
      <c r="AO92" s="94"/>
      <c r="AP92" s="98"/>
      <c r="AQ92" s="99" t="s">
        <v>61</v>
      </c>
      <c r="AR92" s="44"/>
      <c r="AS92" s="100" t="s">
        <v>62</v>
      </c>
      <c r="AT92" s="101" t="s">
        <v>63</v>
      </c>
      <c r="AU92" s="101" t="s">
        <v>64</v>
      </c>
      <c r="AV92" s="101" t="s">
        <v>65</v>
      </c>
      <c r="AW92" s="101" t="s">
        <v>66</v>
      </c>
      <c r="AX92" s="101" t="s">
        <v>67</v>
      </c>
      <c r="AY92" s="101" t="s">
        <v>68</v>
      </c>
      <c r="AZ92" s="101" t="s">
        <v>69</v>
      </c>
      <c r="BA92" s="101" t="s">
        <v>70</v>
      </c>
      <c r="BB92" s="101" t="s">
        <v>71</v>
      </c>
      <c r="BC92" s="101" t="s">
        <v>72</v>
      </c>
      <c r="BD92" s="102" t="s">
        <v>73</v>
      </c>
      <c r="BE92" s="38"/>
    </row>
    <row r="93" s="2" customFormat="1" ht="10.8" customHeight="1">
      <c r="A93" s="38"/>
      <c r="B93" s="39"/>
      <c r="C93" s="40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  <c r="AE93" s="40"/>
      <c r="AF93" s="40"/>
      <c r="AG93" s="40"/>
      <c r="AH93" s="40"/>
      <c r="AI93" s="40"/>
      <c r="AJ93" s="40"/>
      <c r="AK93" s="40"/>
      <c r="AL93" s="40"/>
      <c r="AM93" s="40"/>
      <c r="AN93" s="40"/>
      <c r="AO93" s="40"/>
      <c r="AP93" s="40"/>
      <c r="AQ93" s="40"/>
      <c r="AR93" s="44"/>
      <c r="AS93" s="103"/>
      <c r="AT93" s="104"/>
      <c r="AU93" s="104"/>
      <c r="AV93" s="104"/>
      <c r="AW93" s="104"/>
      <c r="AX93" s="104"/>
      <c r="AY93" s="104"/>
      <c r="AZ93" s="104"/>
      <c r="BA93" s="104"/>
      <c r="BB93" s="104"/>
      <c r="BC93" s="104"/>
      <c r="BD93" s="105"/>
      <c r="BE93" s="38"/>
    </row>
    <row r="94" s="6" customFormat="1" ht="32.4" customHeight="1">
      <c r="A94" s="6"/>
      <c r="B94" s="106"/>
      <c r="C94" s="107" t="s">
        <v>74</v>
      </c>
      <c r="D94" s="108"/>
      <c r="E94" s="108"/>
      <c r="F94" s="108"/>
      <c r="G94" s="108"/>
      <c r="H94" s="108"/>
      <c r="I94" s="108"/>
      <c r="J94" s="108"/>
      <c r="K94" s="108"/>
      <c r="L94" s="108"/>
      <c r="M94" s="108"/>
      <c r="N94" s="108"/>
      <c r="O94" s="108"/>
      <c r="P94" s="108"/>
      <c r="Q94" s="108"/>
      <c r="R94" s="108"/>
      <c r="S94" s="108"/>
      <c r="T94" s="108"/>
      <c r="U94" s="108"/>
      <c r="V94" s="108"/>
      <c r="W94" s="108"/>
      <c r="X94" s="108"/>
      <c r="Y94" s="108"/>
      <c r="Z94" s="108"/>
      <c r="AA94" s="108"/>
      <c r="AB94" s="108"/>
      <c r="AC94" s="108"/>
      <c r="AD94" s="108"/>
      <c r="AE94" s="108"/>
      <c r="AF94" s="108"/>
      <c r="AG94" s="109">
        <f>ROUND(SUM(AG95:AG96),2)</f>
        <v>0</v>
      </c>
      <c r="AH94" s="109"/>
      <c r="AI94" s="109"/>
      <c r="AJ94" s="109"/>
      <c r="AK94" s="109"/>
      <c r="AL94" s="109"/>
      <c r="AM94" s="109"/>
      <c r="AN94" s="110">
        <f>SUM(AG94,AT94)</f>
        <v>0</v>
      </c>
      <c r="AO94" s="110"/>
      <c r="AP94" s="110"/>
      <c r="AQ94" s="111" t="s">
        <v>1</v>
      </c>
      <c r="AR94" s="112"/>
      <c r="AS94" s="113">
        <f>ROUND(SUM(AS95:AS96),2)</f>
        <v>0</v>
      </c>
      <c r="AT94" s="114">
        <f>ROUND(SUM(AV94:AW94),2)</f>
        <v>0</v>
      </c>
      <c r="AU94" s="115">
        <f>ROUND(SUM(AU95:AU96),5)</f>
        <v>0</v>
      </c>
      <c r="AV94" s="114">
        <f>ROUND(AZ94*L29,2)</f>
        <v>0</v>
      </c>
      <c r="AW94" s="114">
        <f>ROUND(BA94*L30,2)</f>
        <v>0</v>
      </c>
      <c r="AX94" s="114">
        <f>ROUND(BB94*L29,2)</f>
        <v>0</v>
      </c>
      <c r="AY94" s="114">
        <f>ROUND(BC94*L30,2)</f>
        <v>0</v>
      </c>
      <c r="AZ94" s="114">
        <f>ROUND(SUM(AZ95:AZ96),2)</f>
        <v>0</v>
      </c>
      <c r="BA94" s="114">
        <f>ROUND(SUM(BA95:BA96),2)</f>
        <v>0</v>
      </c>
      <c r="BB94" s="114">
        <f>ROUND(SUM(BB95:BB96),2)</f>
        <v>0</v>
      </c>
      <c r="BC94" s="114">
        <f>ROUND(SUM(BC95:BC96),2)</f>
        <v>0</v>
      </c>
      <c r="BD94" s="116">
        <f>ROUND(SUM(BD95:BD96),2)</f>
        <v>0</v>
      </c>
      <c r="BE94" s="6"/>
      <c r="BS94" s="117" t="s">
        <v>75</v>
      </c>
      <c r="BT94" s="117" t="s">
        <v>76</v>
      </c>
      <c r="BU94" s="118" t="s">
        <v>77</v>
      </c>
      <c r="BV94" s="117" t="s">
        <v>78</v>
      </c>
      <c r="BW94" s="117" t="s">
        <v>5</v>
      </c>
      <c r="BX94" s="117" t="s">
        <v>79</v>
      </c>
      <c r="CL94" s="117" t="s">
        <v>1</v>
      </c>
    </row>
    <row r="95" s="7" customFormat="1" ht="16.5" customHeight="1">
      <c r="A95" s="119" t="s">
        <v>80</v>
      </c>
      <c r="B95" s="120"/>
      <c r="C95" s="121"/>
      <c r="D95" s="122" t="s">
        <v>81</v>
      </c>
      <c r="E95" s="122"/>
      <c r="F95" s="122"/>
      <c r="G95" s="122"/>
      <c r="H95" s="122"/>
      <c r="I95" s="123"/>
      <c r="J95" s="122" t="s">
        <v>82</v>
      </c>
      <c r="K95" s="122"/>
      <c r="L95" s="122"/>
      <c r="M95" s="122"/>
      <c r="N95" s="122"/>
      <c r="O95" s="122"/>
      <c r="P95" s="122"/>
      <c r="Q95" s="122"/>
      <c r="R95" s="122"/>
      <c r="S95" s="122"/>
      <c r="T95" s="122"/>
      <c r="U95" s="122"/>
      <c r="V95" s="122"/>
      <c r="W95" s="122"/>
      <c r="X95" s="122"/>
      <c r="Y95" s="122"/>
      <c r="Z95" s="122"/>
      <c r="AA95" s="122"/>
      <c r="AB95" s="122"/>
      <c r="AC95" s="122"/>
      <c r="AD95" s="122"/>
      <c r="AE95" s="122"/>
      <c r="AF95" s="122"/>
      <c r="AG95" s="124">
        <f>'SO 01 - Přístupový chodník'!J30</f>
        <v>0</v>
      </c>
      <c r="AH95" s="123"/>
      <c r="AI95" s="123"/>
      <c r="AJ95" s="123"/>
      <c r="AK95" s="123"/>
      <c r="AL95" s="123"/>
      <c r="AM95" s="123"/>
      <c r="AN95" s="124">
        <f>SUM(AG95,AT95)</f>
        <v>0</v>
      </c>
      <c r="AO95" s="123"/>
      <c r="AP95" s="123"/>
      <c r="AQ95" s="125" t="s">
        <v>83</v>
      </c>
      <c r="AR95" s="126"/>
      <c r="AS95" s="127">
        <v>0</v>
      </c>
      <c r="AT95" s="128">
        <f>ROUND(SUM(AV95:AW95),2)</f>
        <v>0</v>
      </c>
      <c r="AU95" s="129">
        <f>'SO 01 - Přístupový chodník'!P123</f>
        <v>0</v>
      </c>
      <c r="AV95" s="128">
        <f>'SO 01 - Přístupový chodník'!J33</f>
        <v>0</v>
      </c>
      <c r="AW95" s="128">
        <f>'SO 01 - Přístupový chodník'!J34</f>
        <v>0</v>
      </c>
      <c r="AX95" s="128">
        <f>'SO 01 - Přístupový chodník'!J35</f>
        <v>0</v>
      </c>
      <c r="AY95" s="128">
        <f>'SO 01 - Přístupový chodník'!J36</f>
        <v>0</v>
      </c>
      <c r="AZ95" s="128">
        <f>'SO 01 - Přístupový chodník'!F33</f>
        <v>0</v>
      </c>
      <c r="BA95" s="128">
        <f>'SO 01 - Přístupový chodník'!F34</f>
        <v>0</v>
      </c>
      <c r="BB95" s="128">
        <f>'SO 01 - Přístupový chodník'!F35</f>
        <v>0</v>
      </c>
      <c r="BC95" s="128">
        <f>'SO 01 - Přístupový chodník'!F36</f>
        <v>0</v>
      </c>
      <c r="BD95" s="130">
        <f>'SO 01 - Přístupový chodník'!F37</f>
        <v>0</v>
      </c>
      <c r="BE95" s="7"/>
      <c r="BT95" s="131" t="s">
        <v>84</v>
      </c>
      <c r="BV95" s="131" t="s">
        <v>78</v>
      </c>
      <c r="BW95" s="131" t="s">
        <v>85</v>
      </c>
      <c r="BX95" s="131" t="s">
        <v>5</v>
      </c>
      <c r="CL95" s="131" t="s">
        <v>1</v>
      </c>
      <c r="CM95" s="131" t="s">
        <v>86</v>
      </c>
    </row>
    <row r="96" s="7" customFormat="1" ht="16.5" customHeight="1">
      <c r="A96" s="119" t="s">
        <v>80</v>
      </c>
      <c r="B96" s="120"/>
      <c r="C96" s="121"/>
      <c r="D96" s="122" t="s">
        <v>87</v>
      </c>
      <c r="E96" s="122"/>
      <c r="F96" s="122"/>
      <c r="G96" s="122"/>
      <c r="H96" s="122"/>
      <c r="I96" s="123"/>
      <c r="J96" s="122" t="s">
        <v>88</v>
      </c>
      <c r="K96" s="122"/>
      <c r="L96" s="122"/>
      <c r="M96" s="122"/>
      <c r="N96" s="122"/>
      <c r="O96" s="122"/>
      <c r="P96" s="122"/>
      <c r="Q96" s="122"/>
      <c r="R96" s="122"/>
      <c r="S96" s="122"/>
      <c r="T96" s="122"/>
      <c r="U96" s="122"/>
      <c r="V96" s="122"/>
      <c r="W96" s="122"/>
      <c r="X96" s="122"/>
      <c r="Y96" s="122"/>
      <c r="Z96" s="122"/>
      <c r="AA96" s="122"/>
      <c r="AB96" s="122"/>
      <c r="AC96" s="122"/>
      <c r="AD96" s="122"/>
      <c r="AE96" s="122"/>
      <c r="AF96" s="122"/>
      <c r="AG96" s="124">
        <f>'SO 02 - Úprava povrchů hř...'!J30</f>
        <v>0</v>
      </c>
      <c r="AH96" s="123"/>
      <c r="AI96" s="123"/>
      <c r="AJ96" s="123"/>
      <c r="AK96" s="123"/>
      <c r="AL96" s="123"/>
      <c r="AM96" s="123"/>
      <c r="AN96" s="124">
        <f>SUM(AG96,AT96)</f>
        <v>0</v>
      </c>
      <c r="AO96" s="123"/>
      <c r="AP96" s="123"/>
      <c r="AQ96" s="125" t="s">
        <v>83</v>
      </c>
      <c r="AR96" s="126"/>
      <c r="AS96" s="132">
        <v>0</v>
      </c>
      <c r="AT96" s="133">
        <f>ROUND(SUM(AV96:AW96),2)</f>
        <v>0</v>
      </c>
      <c r="AU96" s="134">
        <f>'SO 02 - Úprava povrchů hř...'!P130</f>
        <v>0</v>
      </c>
      <c r="AV96" s="133">
        <f>'SO 02 - Úprava povrchů hř...'!J33</f>
        <v>0</v>
      </c>
      <c r="AW96" s="133">
        <f>'SO 02 - Úprava povrchů hř...'!J34</f>
        <v>0</v>
      </c>
      <c r="AX96" s="133">
        <f>'SO 02 - Úprava povrchů hř...'!J35</f>
        <v>0</v>
      </c>
      <c r="AY96" s="133">
        <f>'SO 02 - Úprava povrchů hř...'!J36</f>
        <v>0</v>
      </c>
      <c r="AZ96" s="133">
        <f>'SO 02 - Úprava povrchů hř...'!F33</f>
        <v>0</v>
      </c>
      <c r="BA96" s="133">
        <f>'SO 02 - Úprava povrchů hř...'!F34</f>
        <v>0</v>
      </c>
      <c r="BB96" s="133">
        <f>'SO 02 - Úprava povrchů hř...'!F35</f>
        <v>0</v>
      </c>
      <c r="BC96" s="133">
        <f>'SO 02 - Úprava povrchů hř...'!F36</f>
        <v>0</v>
      </c>
      <c r="BD96" s="135">
        <f>'SO 02 - Úprava povrchů hř...'!F37</f>
        <v>0</v>
      </c>
      <c r="BE96" s="7"/>
      <c r="BT96" s="131" t="s">
        <v>84</v>
      </c>
      <c r="BV96" s="131" t="s">
        <v>78</v>
      </c>
      <c r="BW96" s="131" t="s">
        <v>89</v>
      </c>
      <c r="BX96" s="131" t="s">
        <v>5</v>
      </c>
      <c r="CL96" s="131" t="s">
        <v>1</v>
      </c>
      <c r="CM96" s="131" t="s">
        <v>86</v>
      </c>
    </row>
    <row r="97" s="2" customFormat="1" ht="30" customHeight="1">
      <c r="A97" s="38"/>
      <c r="B97" s="39"/>
      <c r="C97" s="40"/>
      <c r="D97" s="40"/>
      <c r="E97" s="40"/>
      <c r="F97" s="40"/>
      <c r="G97" s="40"/>
      <c r="H97" s="40"/>
      <c r="I97" s="40"/>
      <c r="J97" s="40"/>
      <c r="K97" s="40"/>
      <c r="L97" s="40"/>
      <c r="M97" s="40"/>
      <c r="N97" s="40"/>
      <c r="O97" s="40"/>
      <c r="P97" s="40"/>
      <c r="Q97" s="40"/>
      <c r="R97" s="40"/>
      <c r="S97" s="40"/>
      <c r="T97" s="40"/>
      <c r="U97" s="40"/>
      <c r="V97" s="40"/>
      <c r="W97" s="40"/>
      <c r="X97" s="40"/>
      <c r="Y97" s="40"/>
      <c r="Z97" s="40"/>
      <c r="AA97" s="40"/>
      <c r="AB97" s="40"/>
      <c r="AC97" s="40"/>
      <c r="AD97" s="40"/>
      <c r="AE97" s="40"/>
      <c r="AF97" s="40"/>
      <c r="AG97" s="40"/>
      <c r="AH97" s="40"/>
      <c r="AI97" s="40"/>
      <c r="AJ97" s="40"/>
      <c r="AK97" s="40"/>
      <c r="AL97" s="40"/>
      <c r="AM97" s="40"/>
      <c r="AN97" s="40"/>
      <c r="AO97" s="40"/>
      <c r="AP97" s="40"/>
      <c r="AQ97" s="40"/>
      <c r="AR97" s="44"/>
      <c r="AS97" s="38"/>
      <c r="AT97" s="38"/>
      <c r="AU97" s="38"/>
      <c r="AV97" s="38"/>
      <c r="AW97" s="38"/>
      <c r="AX97" s="38"/>
      <c r="AY97" s="38"/>
      <c r="AZ97" s="38"/>
      <c r="BA97" s="38"/>
      <c r="BB97" s="38"/>
      <c r="BC97" s="38"/>
      <c r="BD97" s="38"/>
      <c r="BE97" s="38"/>
    </row>
    <row r="98" s="2" customFormat="1" ht="6.96" customHeight="1">
      <c r="A98" s="38"/>
      <c r="B98" s="66"/>
      <c r="C98" s="67"/>
      <c r="D98" s="67"/>
      <c r="E98" s="67"/>
      <c r="F98" s="67"/>
      <c r="G98" s="67"/>
      <c r="H98" s="67"/>
      <c r="I98" s="67"/>
      <c r="J98" s="67"/>
      <c r="K98" s="67"/>
      <c r="L98" s="67"/>
      <c r="M98" s="67"/>
      <c r="N98" s="67"/>
      <c r="O98" s="67"/>
      <c r="P98" s="67"/>
      <c r="Q98" s="67"/>
      <c r="R98" s="67"/>
      <c r="S98" s="67"/>
      <c r="T98" s="67"/>
      <c r="U98" s="67"/>
      <c r="V98" s="67"/>
      <c r="W98" s="67"/>
      <c r="X98" s="67"/>
      <c r="Y98" s="67"/>
      <c r="Z98" s="67"/>
      <c r="AA98" s="67"/>
      <c r="AB98" s="67"/>
      <c r="AC98" s="67"/>
      <c r="AD98" s="67"/>
      <c r="AE98" s="67"/>
      <c r="AF98" s="67"/>
      <c r="AG98" s="67"/>
      <c r="AH98" s="67"/>
      <c r="AI98" s="67"/>
      <c r="AJ98" s="67"/>
      <c r="AK98" s="67"/>
      <c r="AL98" s="67"/>
      <c r="AM98" s="67"/>
      <c r="AN98" s="67"/>
      <c r="AO98" s="67"/>
      <c r="AP98" s="67"/>
      <c r="AQ98" s="67"/>
      <c r="AR98" s="44"/>
      <c r="AS98" s="38"/>
      <c r="AT98" s="38"/>
      <c r="AU98" s="38"/>
      <c r="AV98" s="38"/>
      <c r="AW98" s="38"/>
      <c r="AX98" s="38"/>
      <c r="AY98" s="38"/>
      <c r="AZ98" s="38"/>
      <c r="BA98" s="38"/>
      <c r="BB98" s="38"/>
      <c r="BC98" s="38"/>
      <c r="BD98" s="38"/>
      <c r="BE98" s="38"/>
    </row>
  </sheetData>
  <sheetProtection sheet="1" formatColumns="0" formatRows="0" objects="1" scenarios="1" spinCount="100000" saltValue="UfqIhJEcENo9y9grjB4NNul5EUZf/jJPzdfdjsYPvjtiai7sjWGOqlVCyypKletvTiUrBchmqGye5ldcYzG6gA==" hashValue="ggB0GQ3ZCoCW5B2NiZLo6EPYLle3WHE3w603xHM4ZaaogJwzZw/P4APTYNmzqcHF/3TpfHiPA7wX1O8v69CZzw==" algorithmName="SHA-512" password="CC35"/>
  <mergeCells count="46">
    <mergeCell ref="W31:AE31"/>
    <mergeCell ref="BE5:BE34"/>
    <mergeCell ref="AK26:AO26"/>
    <mergeCell ref="W29:AE29"/>
    <mergeCell ref="AK29:AO29"/>
    <mergeCell ref="W30:AE30"/>
    <mergeCell ref="AK30:AO30"/>
    <mergeCell ref="AK31:AO31"/>
    <mergeCell ref="W32:AE32"/>
    <mergeCell ref="AK32:AO32"/>
    <mergeCell ref="W33:AE33"/>
    <mergeCell ref="AK33:AO33"/>
    <mergeCell ref="X35:AB35"/>
    <mergeCell ref="AK35:AO35"/>
    <mergeCell ref="AR2:BE2"/>
    <mergeCell ref="AS89:AT91"/>
    <mergeCell ref="AM90:AP90"/>
    <mergeCell ref="L85:AO85"/>
    <mergeCell ref="AM87:AN87"/>
    <mergeCell ref="AM89:AP89"/>
    <mergeCell ref="K5:AO5"/>
    <mergeCell ref="K6:AO6"/>
    <mergeCell ref="E14:AJ14"/>
    <mergeCell ref="E23:AN23"/>
    <mergeCell ref="L28:P28"/>
    <mergeCell ref="W28:AE28"/>
    <mergeCell ref="AK28:AO28"/>
    <mergeCell ref="L29:P29"/>
    <mergeCell ref="L30:P30"/>
    <mergeCell ref="L31:P31"/>
    <mergeCell ref="L32:P32"/>
    <mergeCell ref="L33:P33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AN96:AP96"/>
    <mergeCell ref="AG96:AM96"/>
    <mergeCell ref="D96:H96"/>
    <mergeCell ref="J96:AF96"/>
    <mergeCell ref="AG94:AM94"/>
    <mergeCell ref="AN94:AP94"/>
  </mergeCells>
  <hyperlinks>
    <hyperlink ref="A95" location="'SO 01 - Přístupový chodník'!C2" display="/"/>
    <hyperlink ref="A96" location="'SO 02 - Úprava povrchů hř...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" style="1" customWidth="1"/>
    <col min="2" max="2" width="1.67" style="1" customWidth="1"/>
    <col min="3" max="3" width="4.17" style="1" customWidth="1"/>
    <col min="4" max="4" width="4.33" style="1" customWidth="1"/>
    <col min="5" max="5" width="17.17" style="1" customWidth="1"/>
    <col min="6" max="6" width="50.83" style="1" customWidth="1"/>
    <col min="7" max="7" width="7" style="1" customWidth="1"/>
    <col min="8" max="8" width="11.5" style="1" customWidth="1"/>
    <col min="9" max="9" width="20.17" style="136" customWidth="1"/>
    <col min="10" max="10" width="20.17" style="1" customWidth="1"/>
    <col min="11" max="11" width="20.17" style="1" customWidth="1"/>
    <col min="12" max="12" width="9.33" style="1" customWidth="1"/>
    <col min="13" max="13" width="10.83" style="1" hidden="1" customWidth="1"/>
    <col min="14" max="14" width="9.33" style="1" hidden="1"/>
    <col min="15" max="15" width="14.17" style="1" hidden="1" customWidth="1"/>
    <col min="16" max="16" width="14.17" style="1" hidden="1" customWidth="1"/>
    <col min="17" max="17" width="14.17" style="1" hidden="1" customWidth="1"/>
    <col min="18" max="18" width="14.17" style="1" hidden="1" customWidth="1"/>
    <col min="19" max="19" width="14.17" style="1" hidden="1" customWidth="1"/>
    <col min="20" max="20" width="14.17" style="1" hidden="1" customWidth="1"/>
    <col min="21" max="21" width="16.33" style="1" hidden="1" customWidth="1"/>
    <col min="22" max="22" width="12.33" style="1" customWidth="1"/>
    <col min="23" max="23" width="16.33" style="1" customWidth="1"/>
    <col min="24" max="24" width="12.33" style="1" customWidth="1"/>
    <col min="25" max="25" width="15" style="1" customWidth="1"/>
    <col min="26" max="26" width="11" style="1" customWidth="1"/>
    <col min="27" max="27" width="15" style="1" customWidth="1"/>
    <col min="28" max="28" width="16.33" style="1" customWidth="1"/>
    <col min="29" max="29" width="11" style="1" customWidth="1"/>
    <col min="30" max="30" width="15" style="1" customWidth="1"/>
    <col min="31" max="31" width="16.33" style="1" customWidth="1"/>
    <col min="44" max="44" width="9.33" style="1" hidden="1"/>
    <col min="45" max="45" width="9.33" style="1" hidden="1"/>
    <col min="46" max="46" width="9.33" style="1" hidden="1"/>
    <col min="47" max="47" width="9.33" style="1" hidden="1"/>
    <col min="48" max="48" width="9.33" style="1" hidden="1"/>
    <col min="49" max="49" width="9.33" style="1" hidden="1"/>
    <col min="50" max="50" width="9.33" style="1" hidden="1"/>
    <col min="51" max="51" width="9.33" style="1" hidden="1"/>
    <col min="52" max="52" width="9.33" style="1" hidden="1"/>
    <col min="53" max="53" width="9.33" style="1" hidden="1"/>
    <col min="54" max="54" width="9.33" style="1" hidden="1"/>
    <col min="55" max="55" width="9.33" style="1" hidden="1"/>
    <col min="56" max="56" width="9.33" style="1" hidden="1"/>
    <col min="57" max="57" width="9.33" style="1" hidden="1"/>
    <col min="58" max="58" width="9.33" style="1" hidden="1"/>
    <col min="59" max="59" width="9.33" style="1" hidden="1"/>
    <col min="60" max="60" width="9.33" style="1" hidden="1"/>
    <col min="61" max="61" width="9.33" style="1" hidden="1"/>
    <col min="62" max="62" width="9.33" style="1" hidden="1"/>
    <col min="63" max="63" width="9.33" style="1" hidden="1"/>
    <col min="64" max="64" width="9.33" style="1" hidden="1"/>
    <col min="65" max="65" width="9.33" style="1" hidden="1"/>
  </cols>
  <sheetData>
    <row r="2" s="1" customFormat="1" ht="36.96" customHeight="1">
      <c r="I2" s="136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7" t="s">
        <v>85</v>
      </c>
    </row>
    <row r="3" s="1" customFormat="1" ht="6.96" customHeight="1">
      <c r="B3" s="137"/>
      <c r="C3" s="138"/>
      <c r="D3" s="138"/>
      <c r="E3" s="138"/>
      <c r="F3" s="138"/>
      <c r="G3" s="138"/>
      <c r="H3" s="138"/>
      <c r="I3" s="139"/>
      <c r="J3" s="138"/>
      <c r="K3" s="138"/>
      <c r="L3" s="20"/>
      <c r="AT3" s="17" t="s">
        <v>86</v>
      </c>
    </row>
    <row r="4" s="1" customFormat="1" ht="24.96" customHeight="1">
      <c r="B4" s="20"/>
      <c r="D4" s="140" t="s">
        <v>90</v>
      </c>
      <c r="I4" s="136"/>
      <c r="L4" s="20"/>
      <c r="M4" s="141" t="s">
        <v>10</v>
      </c>
      <c r="AT4" s="17" t="s">
        <v>4</v>
      </c>
    </row>
    <row r="5" s="1" customFormat="1" ht="6.96" customHeight="1">
      <c r="B5" s="20"/>
      <c r="I5" s="136"/>
      <c r="L5" s="20"/>
    </row>
    <row r="6" s="1" customFormat="1" ht="12" customHeight="1">
      <c r="B6" s="20"/>
      <c r="D6" s="142" t="s">
        <v>16</v>
      </c>
      <c r="I6" s="136"/>
      <c r="L6" s="20"/>
    </row>
    <row r="7" s="1" customFormat="1" ht="16.5" customHeight="1">
      <c r="B7" s="20"/>
      <c r="E7" s="143" t="str">
        <f>'Rekapitulace stavby'!K6</f>
        <v>Hřiště na Streetball, tenisová stěna a přístupový chodník</v>
      </c>
      <c r="F7" s="142"/>
      <c r="G7" s="142"/>
      <c r="H7" s="142"/>
      <c r="I7" s="136"/>
      <c r="L7" s="20"/>
    </row>
    <row r="8" s="2" customFormat="1" ht="12" customHeight="1">
      <c r="A8" s="38"/>
      <c r="B8" s="44"/>
      <c r="C8" s="38"/>
      <c r="D8" s="142" t="s">
        <v>91</v>
      </c>
      <c r="E8" s="38"/>
      <c r="F8" s="38"/>
      <c r="G8" s="38"/>
      <c r="H8" s="38"/>
      <c r="I8" s="144"/>
      <c r="J8" s="38"/>
      <c r="K8" s="38"/>
      <c r="L8" s="63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</row>
    <row r="9" s="2" customFormat="1" ht="16.5" customHeight="1">
      <c r="A9" s="38"/>
      <c r="B9" s="44"/>
      <c r="C9" s="38"/>
      <c r="D9" s="38"/>
      <c r="E9" s="145" t="s">
        <v>92</v>
      </c>
      <c r="F9" s="38"/>
      <c r="G9" s="38"/>
      <c r="H9" s="38"/>
      <c r="I9" s="144"/>
      <c r="J9" s="38"/>
      <c r="K9" s="38"/>
      <c r="L9" s="63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</row>
    <row r="10" s="2" customFormat="1">
      <c r="A10" s="38"/>
      <c r="B10" s="44"/>
      <c r="C10" s="38"/>
      <c r="D10" s="38"/>
      <c r="E10" s="38"/>
      <c r="F10" s="38"/>
      <c r="G10" s="38"/>
      <c r="H10" s="38"/>
      <c r="I10" s="144"/>
      <c r="J10" s="38"/>
      <c r="K10" s="38"/>
      <c r="L10" s="63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</row>
    <row r="11" s="2" customFormat="1" ht="12" customHeight="1">
      <c r="A11" s="38"/>
      <c r="B11" s="44"/>
      <c r="C11" s="38"/>
      <c r="D11" s="142" t="s">
        <v>18</v>
      </c>
      <c r="E11" s="38"/>
      <c r="F11" s="146" t="s">
        <v>1</v>
      </c>
      <c r="G11" s="38"/>
      <c r="H11" s="38"/>
      <c r="I11" s="147" t="s">
        <v>19</v>
      </c>
      <c r="J11" s="146" t="s">
        <v>1</v>
      </c>
      <c r="K11" s="38"/>
      <c r="L11" s="63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</row>
    <row r="12" s="2" customFormat="1" ht="12" customHeight="1">
      <c r="A12" s="38"/>
      <c r="B12" s="44"/>
      <c r="C12" s="38"/>
      <c r="D12" s="142" t="s">
        <v>20</v>
      </c>
      <c r="E12" s="38"/>
      <c r="F12" s="146" t="s">
        <v>21</v>
      </c>
      <c r="G12" s="38"/>
      <c r="H12" s="38"/>
      <c r="I12" s="147" t="s">
        <v>22</v>
      </c>
      <c r="J12" s="148" t="str">
        <f>'Rekapitulace stavby'!AN8</f>
        <v>25. 2. 2020</v>
      </c>
      <c r="K12" s="38"/>
      <c r="L12" s="63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</row>
    <row r="13" s="2" customFormat="1" ht="10.8" customHeight="1">
      <c r="A13" s="38"/>
      <c r="B13" s="44"/>
      <c r="C13" s="38"/>
      <c r="D13" s="38"/>
      <c r="E13" s="38"/>
      <c r="F13" s="38"/>
      <c r="G13" s="38"/>
      <c r="H13" s="38"/>
      <c r="I13" s="144"/>
      <c r="J13" s="38"/>
      <c r="K13" s="38"/>
      <c r="L13" s="63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</row>
    <row r="14" s="2" customFormat="1" ht="12" customHeight="1">
      <c r="A14" s="38"/>
      <c r="B14" s="44"/>
      <c r="C14" s="38"/>
      <c r="D14" s="142" t="s">
        <v>24</v>
      </c>
      <c r="E14" s="38"/>
      <c r="F14" s="38"/>
      <c r="G14" s="38"/>
      <c r="H14" s="38"/>
      <c r="I14" s="147" t="s">
        <v>25</v>
      </c>
      <c r="J14" s="146" t="s">
        <v>26</v>
      </c>
      <c r="K14" s="38"/>
      <c r="L14" s="63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</row>
    <row r="15" s="2" customFormat="1" ht="18" customHeight="1">
      <c r="A15" s="38"/>
      <c r="B15" s="44"/>
      <c r="C15" s="38"/>
      <c r="D15" s="38"/>
      <c r="E15" s="146" t="s">
        <v>27</v>
      </c>
      <c r="F15" s="38"/>
      <c r="G15" s="38"/>
      <c r="H15" s="38"/>
      <c r="I15" s="147" t="s">
        <v>28</v>
      </c>
      <c r="J15" s="146" t="s">
        <v>1</v>
      </c>
      <c r="K15" s="38"/>
      <c r="L15" s="63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</row>
    <row r="16" s="2" customFormat="1" ht="6.96" customHeight="1">
      <c r="A16" s="38"/>
      <c r="B16" s="44"/>
      <c r="C16" s="38"/>
      <c r="D16" s="38"/>
      <c r="E16" s="38"/>
      <c r="F16" s="38"/>
      <c r="G16" s="38"/>
      <c r="H16" s="38"/>
      <c r="I16" s="144"/>
      <c r="J16" s="38"/>
      <c r="K16" s="38"/>
      <c r="L16" s="63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</row>
    <row r="17" s="2" customFormat="1" ht="12" customHeight="1">
      <c r="A17" s="38"/>
      <c r="B17" s="44"/>
      <c r="C17" s="38"/>
      <c r="D17" s="142" t="s">
        <v>29</v>
      </c>
      <c r="E17" s="38"/>
      <c r="F17" s="38"/>
      <c r="G17" s="38"/>
      <c r="H17" s="38"/>
      <c r="I17" s="147" t="s">
        <v>25</v>
      </c>
      <c r="J17" s="33" t="str">
        <f>'Rekapitulace stavby'!AN13</f>
        <v>Vyplň údaj</v>
      </c>
      <c r="K17" s="38"/>
      <c r="L17" s="63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</row>
    <row r="18" s="2" customFormat="1" ht="18" customHeight="1">
      <c r="A18" s="38"/>
      <c r="B18" s="44"/>
      <c r="C18" s="38"/>
      <c r="D18" s="38"/>
      <c r="E18" s="33" t="str">
        <f>'Rekapitulace stavby'!E14</f>
        <v>Vyplň údaj</v>
      </c>
      <c r="F18" s="146"/>
      <c r="G18" s="146"/>
      <c r="H18" s="146"/>
      <c r="I18" s="147" t="s">
        <v>28</v>
      </c>
      <c r="J18" s="33" t="str">
        <f>'Rekapitulace stavby'!AN14</f>
        <v>Vyplň údaj</v>
      </c>
      <c r="K18" s="38"/>
      <c r="L18" s="63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</row>
    <row r="19" s="2" customFormat="1" ht="6.96" customHeight="1">
      <c r="A19" s="38"/>
      <c r="B19" s="44"/>
      <c r="C19" s="38"/>
      <c r="D19" s="38"/>
      <c r="E19" s="38"/>
      <c r="F19" s="38"/>
      <c r="G19" s="38"/>
      <c r="H19" s="38"/>
      <c r="I19" s="144"/>
      <c r="J19" s="38"/>
      <c r="K19" s="38"/>
      <c r="L19" s="63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</row>
    <row r="20" s="2" customFormat="1" ht="12" customHeight="1">
      <c r="A20" s="38"/>
      <c r="B20" s="44"/>
      <c r="C20" s="38"/>
      <c r="D20" s="142" t="s">
        <v>31</v>
      </c>
      <c r="E20" s="38"/>
      <c r="F20" s="38"/>
      <c r="G20" s="38"/>
      <c r="H20" s="38"/>
      <c r="I20" s="147" t="s">
        <v>25</v>
      </c>
      <c r="J20" s="146" t="s">
        <v>1</v>
      </c>
      <c r="K20" s="38"/>
      <c r="L20" s="63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</row>
    <row r="21" s="2" customFormat="1" ht="18" customHeight="1">
      <c r="A21" s="38"/>
      <c r="B21" s="44"/>
      <c r="C21" s="38"/>
      <c r="D21" s="38"/>
      <c r="E21" s="146" t="s">
        <v>93</v>
      </c>
      <c r="F21" s="38"/>
      <c r="G21" s="38"/>
      <c r="H21" s="38"/>
      <c r="I21" s="147" t="s">
        <v>28</v>
      </c>
      <c r="J21" s="146" t="s">
        <v>1</v>
      </c>
      <c r="K21" s="38"/>
      <c r="L21" s="63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</row>
    <row r="22" s="2" customFormat="1" ht="6.96" customHeight="1">
      <c r="A22" s="38"/>
      <c r="B22" s="44"/>
      <c r="C22" s="38"/>
      <c r="D22" s="38"/>
      <c r="E22" s="38"/>
      <c r="F22" s="38"/>
      <c r="G22" s="38"/>
      <c r="H22" s="38"/>
      <c r="I22" s="144"/>
      <c r="J22" s="38"/>
      <c r="K22" s="38"/>
      <c r="L22" s="63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</row>
    <row r="23" s="2" customFormat="1" ht="12" customHeight="1">
      <c r="A23" s="38"/>
      <c r="B23" s="44"/>
      <c r="C23" s="38"/>
      <c r="D23" s="142" t="s">
        <v>34</v>
      </c>
      <c r="E23" s="38"/>
      <c r="F23" s="38"/>
      <c r="G23" s="38"/>
      <c r="H23" s="38"/>
      <c r="I23" s="147" t="s">
        <v>25</v>
      </c>
      <c r="J23" s="146" t="str">
        <f>IF('Rekapitulace stavby'!AN19="","",'Rekapitulace stavby'!AN19)</f>
        <v/>
      </c>
      <c r="K23" s="38"/>
      <c r="L23" s="63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</row>
    <row r="24" s="2" customFormat="1" ht="18" customHeight="1">
      <c r="A24" s="38"/>
      <c r="B24" s="44"/>
      <c r="C24" s="38"/>
      <c r="D24" s="38"/>
      <c r="E24" s="146" t="str">
        <f>IF('Rekapitulace stavby'!E20="","",'Rekapitulace stavby'!E20)</f>
        <v xml:space="preserve"> </v>
      </c>
      <c r="F24" s="38"/>
      <c r="G24" s="38"/>
      <c r="H24" s="38"/>
      <c r="I24" s="147" t="s">
        <v>28</v>
      </c>
      <c r="J24" s="146" t="str">
        <f>IF('Rekapitulace stavby'!AN20="","",'Rekapitulace stavby'!AN20)</f>
        <v/>
      </c>
      <c r="K24" s="38"/>
      <c r="L24" s="63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</row>
    <row r="25" s="2" customFormat="1" ht="6.96" customHeight="1">
      <c r="A25" s="38"/>
      <c r="B25" s="44"/>
      <c r="C25" s="38"/>
      <c r="D25" s="38"/>
      <c r="E25" s="38"/>
      <c r="F25" s="38"/>
      <c r="G25" s="38"/>
      <c r="H25" s="38"/>
      <c r="I25" s="144"/>
      <c r="J25" s="38"/>
      <c r="K25" s="38"/>
      <c r="L25" s="63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</row>
    <row r="26" s="2" customFormat="1" ht="12" customHeight="1">
      <c r="A26" s="38"/>
      <c r="B26" s="44"/>
      <c r="C26" s="38"/>
      <c r="D26" s="142" t="s">
        <v>35</v>
      </c>
      <c r="E26" s="38"/>
      <c r="F26" s="38"/>
      <c r="G26" s="38"/>
      <c r="H26" s="38"/>
      <c r="I26" s="144"/>
      <c r="J26" s="38"/>
      <c r="K26" s="38"/>
      <c r="L26" s="63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</row>
    <row r="27" s="8" customFormat="1" ht="16.5" customHeight="1">
      <c r="A27" s="149"/>
      <c r="B27" s="150"/>
      <c r="C27" s="149"/>
      <c r="D27" s="149"/>
      <c r="E27" s="151" t="s">
        <v>1</v>
      </c>
      <c r="F27" s="151"/>
      <c r="G27" s="151"/>
      <c r="H27" s="151"/>
      <c r="I27" s="152"/>
      <c r="J27" s="149"/>
      <c r="K27" s="149"/>
      <c r="L27" s="153"/>
      <c r="S27" s="149"/>
      <c r="T27" s="149"/>
      <c r="U27" s="149"/>
      <c r="V27" s="149"/>
      <c r="W27" s="149"/>
      <c r="X27" s="149"/>
      <c r="Y27" s="149"/>
      <c r="Z27" s="149"/>
      <c r="AA27" s="149"/>
      <c r="AB27" s="149"/>
      <c r="AC27" s="149"/>
      <c r="AD27" s="149"/>
      <c r="AE27" s="149"/>
    </row>
    <row r="28" s="2" customFormat="1" ht="6.96" customHeight="1">
      <c r="A28" s="38"/>
      <c r="B28" s="44"/>
      <c r="C28" s="38"/>
      <c r="D28" s="38"/>
      <c r="E28" s="38"/>
      <c r="F28" s="38"/>
      <c r="G28" s="38"/>
      <c r="H28" s="38"/>
      <c r="I28" s="144"/>
      <c r="J28" s="38"/>
      <c r="K28" s="38"/>
      <c r="L28" s="63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</row>
    <row r="29" s="2" customFormat="1" ht="6.96" customHeight="1">
      <c r="A29" s="38"/>
      <c r="B29" s="44"/>
      <c r="C29" s="38"/>
      <c r="D29" s="154"/>
      <c r="E29" s="154"/>
      <c r="F29" s="154"/>
      <c r="G29" s="154"/>
      <c r="H29" s="154"/>
      <c r="I29" s="155"/>
      <c r="J29" s="154"/>
      <c r="K29" s="154"/>
      <c r="L29" s="63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</row>
    <row r="30" s="2" customFormat="1" ht="25.44" customHeight="1">
      <c r="A30" s="38"/>
      <c r="B30" s="44"/>
      <c r="C30" s="38"/>
      <c r="D30" s="156" t="s">
        <v>36</v>
      </c>
      <c r="E30" s="38"/>
      <c r="F30" s="38"/>
      <c r="G30" s="38"/>
      <c r="H30" s="38"/>
      <c r="I30" s="144"/>
      <c r="J30" s="157">
        <f>ROUND(J123, 2)</f>
        <v>0</v>
      </c>
      <c r="K30" s="38"/>
      <c r="L30" s="63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</row>
    <row r="31" s="2" customFormat="1" ht="6.96" customHeight="1">
      <c r="A31" s="38"/>
      <c r="B31" s="44"/>
      <c r="C31" s="38"/>
      <c r="D31" s="154"/>
      <c r="E31" s="154"/>
      <c r="F31" s="154"/>
      <c r="G31" s="154"/>
      <c r="H31" s="154"/>
      <c r="I31" s="155"/>
      <c r="J31" s="154"/>
      <c r="K31" s="154"/>
      <c r="L31" s="63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</row>
    <row r="32" s="2" customFormat="1" ht="14.4" customHeight="1">
      <c r="A32" s="38"/>
      <c r="B32" s="44"/>
      <c r="C32" s="38"/>
      <c r="D32" s="38"/>
      <c r="E32" s="38"/>
      <c r="F32" s="158" t="s">
        <v>38</v>
      </c>
      <c r="G32" s="38"/>
      <c r="H32" s="38"/>
      <c r="I32" s="159" t="s">
        <v>37</v>
      </c>
      <c r="J32" s="158" t="s">
        <v>39</v>
      </c>
      <c r="K32" s="38"/>
      <c r="L32" s="63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</row>
    <row r="33" s="2" customFormat="1" ht="14.4" customHeight="1">
      <c r="A33" s="38"/>
      <c r="B33" s="44"/>
      <c r="C33" s="38"/>
      <c r="D33" s="160" t="s">
        <v>40</v>
      </c>
      <c r="E33" s="142" t="s">
        <v>41</v>
      </c>
      <c r="F33" s="161">
        <f>ROUND((SUM(BE123:BE178)),  2)</f>
        <v>0</v>
      </c>
      <c r="G33" s="38"/>
      <c r="H33" s="38"/>
      <c r="I33" s="162">
        <v>0.20999999999999999</v>
      </c>
      <c r="J33" s="161">
        <f>ROUND(((SUM(BE123:BE178))*I33),  2)</f>
        <v>0</v>
      </c>
      <c r="K33" s="38"/>
      <c r="L33" s="63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</row>
    <row r="34" s="2" customFormat="1" ht="14.4" customHeight="1">
      <c r="A34" s="38"/>
      <c r="B34" s="44"/>
      <c r="C34" s="38"/>
      <c r="D34" s="38"/>
      <c r="E34" s="142" t="s">
        <v>42</v>
      </c>
      <c r="F34" s="161">
        <f>ROUND((SUM(BF123:BF178)),  2)</f>
        <v>0</v>
      </c>
      <c r="G34" s="38"/>
      <c r="H34" s="38"/>
      <c r="I34" s="162">
        <v>0.14999999999999999</v>
      </c>
      <c r="J34" s="161">
        <f>ROUND(((SUM(BF123:BF178))*I34),  2)</f>
        <v>0</v>
      </c>
      <c r="K34" s="38"/>
      <c r="L34" s="63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</row>
    <row r="35" hidden="1" s="2" customFormat="1" ht="14.4" customHeight="1">
      <c r="A35" s="38"/>
      <c r="B35" s="44"/>
      <c r="C35" s="38"/>
      <c r="D35" s="38"/>
      <c r="E35" s="142" t="s">
        <v>43</v>
      </c>
      <c r="F35" s="161">
        <f>ROUND((SUM(BG123:BG178)),  2)</f>
        <v>0</v>
      </c>
      <c r="G35" s="38"/>
      <c r="H35" s="38"/>
      <c r="I35" s="162">
        <v>0.20999999999999999</v>
      </c>
      <c r="J35" s="161">
        <f>0</f>
        <v>0</v>
      </c>
      <c r="K35" s="38"/>
      <c r="L35" s="63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</row>
    <row r="36" hidden="1" s="2" customFormat="1" ht="14.4" customHeight="1">
      <c r="A36" s="38"/>
      <c r="B36" s="44"/>
      <c r="C36" s="38"/>
      <c r="D36" s="38"/>
      <c r="E36" s="142" t="s">
        <v>44</v>
      </c>
      <c r="F36" s="161">
        <f>ROUND((SUM(BH123:BH178)),  2)</f>
        <v>0</v>
      </c>
      <c r="G36" s="38"/>
      <c r="H36" s="38"/>
      <c r="I36" s="162">
        <v>0.14999999999999999</v>
      </c>
      <c r="J36" s="161">
        <f>0</f>
        <v>0</v>
      </c>
      <c r="K36" s="38"/>
      <c r="L36" s="63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</row>
    <row r="37" hidden="1" s="2" customFormat="1" ht="14.4" customHeight="1">
      <c r="A37" s="38"/>
      <c r="B37" s="44"/>
      <c r="C37" s="38"/>
      <c r="D37" s="38"/>
      <c r="E37" s="142" t="s">
        <v>45</v>
      </c>
      <c r="F37" s="161">
        <f>ROUND((SUM(BI123:BI178)),  2)</f>
        <v>0</v>
      </c>
      <c r="G37" s="38"/>
      <c r="H37" s="38"/>
      <c r="I37" s="162">
        <v>0</v>
      </c>
      <c r="J37" s="161">
        <f>0</f>
        <v>0</v>
      </c>
      <c r="K37" s="38"/>
      <c r="L37" s="63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</row>
    <row r="38" s="2" customFormat="1" ht="6.96" customHeight="1">
      <c r="A38" s="38"/>
      <c r="B38" s="44"/>
      <c r="C38" s="38"/>
      <c r="D38" s="38"/>
      <c r="E38" s="38"/>
      <c r="F38" s="38"/>
      <c r="G38" s="38"/>
      <c r="H38" s="38"/>
      <c r="I38" s="144"/>
      <c r="J38" s="38"/>
      <c r="K38" s="38"/>
      <c r="L38" s="63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</row>
    <row r="39" s="2" customFormat="1" ht="25.44" customHeight="1">
      <c r="A39" s="38"/>
      <c r="B39" s="44"/>
      <c r="C39" s="163"/>
      <c r="D39" s="164" t="s">
        <v>46</v>
      </c>
      <c r="E39" s="165"/>
      <c r="F39" s="165"/>
      <c r="G39" s="166" t="s">
        <v>47</v>
      </c>
      <c r="H39" s="167" t="s">
        <v>48</v>
      </c>
      <c r="I39" s="168"/>
      <c r="J39" s="169">
        <f>SUM(J30:J37)</f>
        <v>0</v>
      </c>
      <c r="K39" s="170"/>
      <c r="L39" s="63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</row>
    <row r="40" s="2" customFormat="1" ht="14.4" customHeight="1">
      <c r="A40" s="38"/>
      <c r="B40" s="44"/>
      <c r="C40" s="38"/>
      <c r="D40" s="38"/>
      <c r="E40" s="38"/>
      <c r="F40" s="38"/>
      <c r="G40" s="38"/>
      <c r="H40" s="38"/>
      <c r="I40" s="144"/>
      <c r="J40" s="38"/>
      <c r="K40" s="38"/>
      <c r="L40" s="63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</row>
    <row r="41" s="1" customFormat="1" ht="14.4" customHeight="1">
      <c r="B41" s="20"/>
      <c r="I41" s="136"/>
      <c r="L41" s="20"/>
    </row>
    <row r="42" s="1" customFormat="1" ht="14.4" customHeight="1">
      <c r="B42" s="20"/>
      <c r="I42" s="136"/>
      <c r="L42" s="20"/>
    </row>
    <row r="43" s="1" customFormat="1" ht="14.4" customHeight="1">
      <c r="B43" s="20"/>
      <c r="I43" s="136"/>
      <c r="L43" s="20"/>
    </row>
    <row r="44" s="1" customFormat="1" ht="14.4" customHeight="1">
      <c r="B44" s="20"/>
      <c r="I44" s="136"/>
      <c r="L44" s="20"/>
    </row>
    <row r="45" s="1" customFormat="1" ht="14.4" customHeight="1">
      <c r="B45" s="20"/>
      <c r="I45" s="136"/>
      <c r="L45" s="20"/>
    </row>
    <row r="46" s="1" customFormat="1" ht="14.4" customHeight="1">
      <c r="B46" s="20"/>
      <c r="I46" s="136"/>
      <c r="L46" s="20"/>
    </row>
    <row r="47" s="1" customFormat="1" ht="14.4" customHeight="1">
      <c r="B47" s="20"/>
      <c r="I47" s="136"/>
      <c r="L47" s="20"/>
    </row>
    <row r="48" s="1" customFormat="1" ht="14.4" customHeight="1">
      <c r="B48" s="20"/>
      <c r="I48" s="136"/>
      <c r="L48" s="20"/>
    </row>
    <row r="49" s="1" customFormat="1" ht="14.4" customHeight="1">
      <c r="B49" s="20"/>
      <c r="I49" s="136"/>
      <c r="L49" s="20"/>
    </row>
    <row r="50" s="2" customFormat="1" ht="14.4" customHeight="1">
      <c r="B50" s="63"/>
      <c r="D50" s="171" t="s">
        <v>49</v>
      </c>
      <c r="E50" s="172"/>
      <c r="F50" s="172"/>
      <c r="G50" s="171" t="s">
        <v>50</v>
      </c>
      <c r="H50" s="172"/>
      <c r="I50" s="173"/>
      <c r="J50" s="172"/>
      <c r="K50" s="172"/>
      <c r="L50" s="63"/>
    </row>
    <row r="51">
      <c r="B51" s="20"/>
      <c r="L51" s="20"/>
    </row>
    <row r="52">
      <c r="B52" s="20"/>
      <c r="L52" s="20"/>
    </row>
    <row r="53">
      <c r="B53" s="20"/>
      <c r="L53" s="20"/>
    </row>
    <row r="54">
      <c r="B54" s="20"/>
      <c r="L54" s="20"/>
    </row>
    <row r="55">
      <c r="B55" s="20"/>
      <c r="L55" s="20"/>
    </row>
    <row r="56">
      <c r="B56" s="20"/>
      <c r="L56" s="20"/>
    </row>
    <row r="57">
      <c r="B57" s="20"/>
      <c r="L57" s="20"/>
    </row>
    <row r="58">
      <c r="B58" s="20"/>
      <c r="L58" s="20"/>
    </row>
    <row r="59">
      <c r="B59" s="20"/>
      <c r="L59" s="20"/>
    </row>
    <row r="60">
      <c r="B60" s="20"/>
      <c r="L60" s="20"/>
    </row>
    <row r="61" s="2" customFormat="1">
      <c r="A61" s="38"/>
      <c r="B61" s="44"/>
      <c r="C61" s="38"/>
      <c r="D61" s="174" t="s">
        <v>51</v>
      </c>
      <c r="E61" s="175"/>
      <c r="F61" s="176" t="s">
        <v>52</v>
      </c>
      <c r="G61" s="174" t="s">
        <v>51</v>
      </c>
      <c r="H61" s="175"/>
      <c r="I61" s="177"/>
      <c r="J61" s="178" t="s">
        <v>52</v>
      </c>
      <c r="K61" s="175"/>
      <c r="L61" s="63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</row>
    <row r="62">
      <c r="B62" s="20"/>
      <c r="L62" s="20"/>
    </row>
    <row r="63">
      <c r="B63" s="20"/>
      <c r="L63" s="20"/>
    </row>
    <row r="64">
      <c r="B64" s="20"/>
      <c r="L64" s="20"/>
    </row>
    <row r="65" s="2" customFormat="1">
      <c r="A65" s="38"/>
      <c r="B65" s="44"/>
      <c r="C65" s="38"/>
      <c r="D65" s="171" t="s">
        <v>53</v>
      </c>
      <c r="E65" s="179"/>
      <c r="F65" s="179"/>
      <c r="G65" s="171" t="s">
        <v>54</v>
      </c>
      <c r="H65" s="179"/>
      <c r="I65" s="180"/>
      <c r="J65" s="179"/>
      <c r="K65" s="179"/>
      <c r="L65" s="63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</row>
    <row r="66">
      <c r="B66" s="20"/>
      <c r="L66" s="20"/>
    </row>
    <row r="67">
      <c r="B67" s="20"/>
      <c r="L67" s="20"/>
    </row>
    <row r="68">
      <c r="B68" s="20"/>
      <c r="L68" s="20"/>
    </row>
    <row r="69">
      <c r="B69" s="20"/>
      <c r="L69" s="20"/>
    </row>
    <row r="70">
      <c r="B70" s="20"/>
      <c r="L70" s="20"/>
    </row>
    <row r="71">
      <c r="B71" s="20"/>
      <c r="L71" s="20"/>
    </row>
    <row r="72">
      <c r="B72" s="20"/>
      <c r="L72" s="20"/>
    </row>
    <row r="73">
      <c r="B73" s="20"/>
      <c r="L73" s="20"/>
    </row>
    <row r="74">
      <c r="B74" s="20"/>
      <c r="L74" s="20"/>
    </row>
    <row r="75">
      <c r="B75" s="20"/>
      <c r="L75" s="20"/>
    </row>
    <row r="76" s="2" customFormat="1">
      <c r="A76" s="38"/>
      <c r="B76" s="44"/>
      <c r="C76" s="38"/>
      <c r="D76" s="174" t="s">
        <v>51</v>
      </c>
      <c r="E76" s="175"/>
      <c r="F76" s="176" t="s">
        <v>52</v>
      </c>
      <c r="G76" s="174" t="s">
        <v>51</v>
      </c>
      <c r="H76" s="175"/>
      <c r="I76" s="177"/>
      <c r="J76" s="178" t="s">
        <v>52</v>
      </c>
      <c r="K76" s="175"/>
      <c r="L76" s="63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</row>
    <row r="77" s="2" customFormat="1" ht="14.4" customHeight="1">
      <c r="A77" s="38"/>
      <c r="B77" s="181"/>
      <c r="C77" s="182"/>
      <c r="D77" s="182"/>
      <c r="E77" s="182"/>
      <c r="F77" s="182"/>
      <c r="G77" s="182"/>
      <c r="H77" s="182"/>
      <c r="I77" s="183"/>
      <c r="J77" s="182"/>
      <c r="K77" s="182"/>
      <c r="L77" s="63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</row>
    <row r="81" s="2" customFormat="1" ht="6.96" customHeight="1">
      <c r="A81" s="38"/>
      <c r="B81" s="184"/>
      <c r="C81" s="185"/>
      <c r="D81" s="185"/>
      <c r="E81" s="185"/>
      <c r="F81" s="185"/>
      <c r="G81" s="185"/>
      <c r="H81" s="185"/>
      <c r="I81" s="186"/>
      <c r="J81" s="185"/>
      <c r="K81" s="185"/>
      <c r="L81" s="63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</row>
    <row r="82" s="2" customFormat="1" ht="24.96" customHeight="1">
      <c r="A82" s="38"/>
      <c r="B82" s="39"/>
      <c r="C82" s="23" t="s">
        <v>94</v>
      </c>
      <c r="D82" s="40"/>
      <c r="E82" s="40"/>
      <c r="F82" s="40"/>
      <c r="G82" s="40"/>
      <c r="H82" s="40"/>
      <c r="I82" s="144"/>
      <c r="J82" s="40"/>
      <c r="K82" s="40"/>
      <c r="L82" s="63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</row>
    <row r="83" s="2" customFormat="1" ht="6.96" customHeight="1">
      <c r="A83" s="38"/>
      <c r="B83" s="39"/>
      <c r="C83" s="40"/>
      <c r="D83" s="40"/>
      <c r="E83" s="40"/>
      <c r="F83" s="40"/>
      <c r="G83" s="40"/>
      <c r="H83" s="40"/>
      <c r="I83" s="144"/>
      <c r="J83" s="40"/>
      <c r="K83" s="40"/>
      <c r="L83" s="63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</row>
    <row r="84" s="2" customFormat="1" ht="12" customHeight="1">
      <c r="A84" s="38"/>
      <c r="B84" s="39"/>
      <c r="C84" s="32" t="s">
        <v>16</v>
      </c>
      <c r="D84" s="40"/>
      <c r="E84" s="40"/>
      <c r="F84" s="40"/>
      <c r="G84" s="40"/>
      <c r="H84" s="40"/>
      <c r="I84" s="144"/>
      <c r="J84" s="40"/>
      <c r="K84" s="40"/>
      <c r="L84" s="63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</row>
    <row r="85" s="2" customFormat="1" ht="16.5" customHeight="1">
      <c r="A85" s="38"/>
      <c r="B85" s="39"/>
      <c r="C85" s="40"/>
      <c r="D85" s="40"/>
      <c r="E85" s="187" t="str">
        <f>E7</f>
        <v>Hřiště na Streetball, tenisová stěna a přístupový chodník</v>
      </c>
      <c r="F85" s="32"/>
      <c r="G85" s="32"/>
      <c r="H85" s="32"/>
      <c r="I85" s="144"/>
      <c r="J85" s="40"/>
      <c r="K85" s="40"/>
      <c r="L85" s="63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</row>
    <row r="86" s="2" customFormat="1" ht="12" customHeight="1">
      <c r="A86" s="38"/>
      <c r="B86" s="39"/>
      <c r="C86" s="32" t="s">
        <v>91</v>
      </c>
      <c r="D86" s="40"/>
      <c r="E86" s="40"/>
      <c r="F86" s="40"/>
      <c r="G86" s="40"/>
      <c r="H86" s="40"/>
      <c r="I86" s="144"/>
      <c r="J86" s="40"/>
      <c r="K86" s="40"/>
      <c r="L86" s="63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</row>
    <row r="87" s="2" customFormat="1" ht="16.5" customHeight="1">
      <c r="A87" s="38"/>
      <c r="B87" s="39"/>
      <c r="C87" s="40"/>
      <c r="D87" s="40"/>
      <c r="E87" s="76" t="str">
        <f>E9</f>
        <v>SO 01 - Přístupový chodník</v>
      </c>
      <c r="F87" s="40"/>
      <c r="G87" s="40"/>
      <c r="H87" s="40"/>
      <c r="I87" s="144"/>
      <c r="J87" s="40"/>
      <c r="K87" s="40"/>
      <c r="L87" s="63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</row>
    <row r="88" s="2" customFormat="1" ht="6.96" customHeight="1">
      <c r="A88" s="38"/>
      <c r="B88" s="39"/>
      <c r="C88" s="40"/>
      <c r="D88" s="40"/>
      <c r="E88" s="40"/>
      <c r="F88" s="40"/>
      <c r="G88" s="40"/>
      <c r="H88" s="40"/>
      <c r="I88" s="144"/>
      <c r="J88" s="40"/>
      <c r="K88" s="40"/>
      <c r="L88" s="63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</row>
    <row r="89" s="2" customFormat="1" ht="12" customHeight="1">
      <c r="A89" s="38"/>
      <c r="B89" s="39"/>
      <c r="C89" s="32" t="s">
        <v>20</v>
      </c>
      <c r="D89" s="40"/>
      <c r="E89" s="40"/>
      <c r="F89" s="27" t="str">
        <f>F12</f>
        <v>Sadov</v>
      </c>
      <c r="G89" s="40"/>
      <c r="H89" s="40"/>
      <c r="I89" s="147" t="s">
        <v>22</v>
      </c>
      <c r="J89" s="79" t="str">
        <f>IF(J12="","",J12)</f>
        <v>25. 2. 2020</v>
      </c>
      <c r="K89" s="40"/>
      <c r="L89" s="63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</row>
    <row r="90" s="2" customFormat="1" ht="6.96" customHeight="1">
      <c r="A90" s="38"/>
      <c r="B90" s="39"/>
      <c r="C90" s="40"/>
      <c r="D90" s="40"/>
      <c r="E90" s="40"/>
      <c r="F90" s="40"/>
      <c r="G90" s="40"/>
      <c r="H90" s="40"/>
      <c r="I90" s="144"/>
      <c r="J90" s="40"/>
      <c r="K90" s="40"/>
      <c r="L90" s="63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</row>
    <row r="91" s="2" customFormat="1" ht="15.15" customHeight="1">
      <c r="A91" s="38"/>
      <c r="B91" s="39"/>
      <c r="C91" s="32" t="s">
        <v>24</v>
      </c>
      <c r="D91" s="40"/>
      <c r="E91" s="40"/>
      <c r="F91" s="27" t="str">
        <f>E15</f>
        <v>Město Sadov</v>
      </c>
      <c r="G91" s="40"/>
      <c r="H91" s="40"/>
      <c r="I91" s="147" t="s">
        <v>31</v>
      </c>
      <c r="J91" s="36" t="str">
        <f>E21</f>
        <v>bez PD</v>
      </c>
      <c r="K91" s="40"/>
      <c r="L91" s="63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</row>
    <row r="92" s="2" customFormat="1" ht="15.15" customHeight="1">
      <c r="A92" s="38"/>
      <c r="B92" s="39"/>
      <c r="C92" s="32" t="s">
        <v>29</v>
      </c>
      <c r="D92" s="40"/>
      <c r="E92" s="40"/>
      <c r="F92" s="27" t="str">
        <f>IF(E18="","",E18)</f>
        <v>Vyplň údaj</v>
      </c>
      <c r="G92" s="40"/>
      <c r="H92" s="40"/>
      <c r="I92" s="147" t="s">
        <v>34</v>
      </c>
      <c r="J92" s="36" t="str">
        <f>E24</f>
        <v xml:space="preserve"> </v>
      </c>
      <c r="K92" s="40"/>
      <c r="L92" s="63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</row>
    <row r="93" s="2" customFormat="1" ht="10.32" customHeight="1">
      <c r="A93" s="38"/>
      <c r="B93" s="39"/>
      <c r="C93" s="40"/>
      <c r="D93" s="40"/>
      <c r="E93" s="40"/>
      <c r="F93" s="40"/>
      <c r="G93" s="40"/>
      <c r="H93" s="40"/>
      <c r="I93" s="144"/>
      <c r="J93" s="40"/>
      <c r="K93" s="40"/>
      <c r="L93" s="63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</row>
    <row r="94" s="2" customFormat="1" ht="29.28" customHeight="1">
      <c r="A94" s="38"/>
      <c r="B94" s="39"/>
      <c r="C94" s="188" t="s">
        <v>95</v>
      </c>
      <c r="D94" s="189"/>
      <c r="E94" s="189"/>
      <c r="F94" s="189"/>
      <c r="G94" s="189"/>
      <c r="H94" s="189"/>
      <c r="I94" s="190"/>
      <c r="J94" s="191" t="s">
        <v>96</v>
      </c>
      <c r="K94" s="189"/>
      <c r="L94" s="63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</row>
    <row r="95" s="2" customFormat="1" ht="10.32" customHeight="1">
      <c r="A95" s="38"/>
      <c r="B95" s="39"/>
      <c r="C95" s="40"/>
      <c r="D95" s="40"/>
      <c r="E95" s="40"/>
      <c r="F95" s="40"/>
      <c r="G95" s="40"/>
      <c r="H95" s="40"/>
      <c r="I95" s="144"/>
      <c r="J95" s="40"/>
      <c r="K95" s="40"/>
      <c r="L95" s="63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</row>
    <row r="96" s="2" customFormat="1" ht="22.8" customHeight="1">
      <c r="A96" s="38"/>
      <c r="B96" s="39"/>
      <c r="C96" s="192" t="s">
        <v>97</v>
      </c>
      <c r="D96" s="40"/>
      <c r="E96" s="40"/>
      <c r="F96" s="40"/>
      <c r="G96" s="40"/>
      <c r="H96" s="40"/>
      <c r="I96" s="144"/>
      <c r="J96" s="110">
        <f>J123</f>
        <v>0</v>
      </c>
      <c r="K96" s="40"/>
      <c r="L96" s="63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U96" s="17" t="s">
        <v>98</v>
      </c>
    </row>
    <row r="97" s="9" customFormat="1" ht="24.96" customHeight="1">
      <c r="A97" s="9"/>
      <c r="B97" s="193"/>
      <c r="C97" s="194"/>
      <c r="D97" s="195" t="s">
        <v>99</v>
      </c>
      <c r="E97" s="196"/>
      <c r="F97" s="196"/>
      <c r="G97" s="196"/>
      <c r="H97" s="196"/>
      <c r="I97" s="197"/>
      <c r="J97" s="198">
        <f>J124</f>
        <v>0</v>
      </c>
      <c r="K97" s="194"/>
      <c r="L97" s="19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200"/>
      <c r="C98" s="201"/>
      <c r="D98" s="202" t="s">
        <v>100</v>
      </c>
      <c r="E98" s="203"/>
      <c r="F98" s="203"/>
      <c r="G98" s="203"/>
      <c r="H98" s="203"/>
      <c r="I98" s="204"/>
      <c r="J98" s="205">
        <f>J125</f>
        <v>0</v>
      </c>
      <c r="K98" s="201"/>
      <c r="L98" s="206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200"/>
      <c r="C99" s="201"/>
      <c r="D99" s="202" t="s">
        <v>101</v>
      </c>
      <c r="E99" s="203"/>
      <c r="F99" s="203"/>
      <c r="G99" s="203"/>
      <c r="H99" s="203"/>
      <c r="I99" s="204"/>
      <c r="J99" s="205">
        <f>J145</f>
        <v>0</v>
      </c>
      <c r="K99" s="201"/>
      <c r="L99" s="206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200"/>
      <c r="C100" s="201"/>
      <c r="D100" s="202" t="s">
        <v>102</v>
      </c>
      <c r="E100" s="203"/>
      <c r="F100" s="203"/>
      <c r="G100" s="203"/>
      <c r="H100" s="203"/>
      <c r="I100" s="204"/>
      <c r="J100" s="205">
        <f>J147</f>
        <v>0</v>
      </c>
      <c r="K100" s="201"/>
      <c r="L100" s="206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200"/>
      <c r="C101" s="201"/>
      <c r="D101" s="202" t="s">
        <v>103</v>
      </c>
      <c r="E101" s="203"/>
      <c r="F101" s="203"/>
      <c r="G101" s="203"/>
      <c r="H101" s="203"/>
      <c r="I101" s="204"/>
      <c r="J101" s="205">
        <f>J162</f>
        <v>0</v>
      </c>
      <c r="K101" s="201"/>
      <c r="L101" s="206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200"/>
      <c r="C102" s="201"/>
      <c r="D102" s="202" t="s">
        <v>104</v>
      </c>
      <c r="E102" s="203"/>
      <c r="F102" s="203"/>
      <c r="G102" s="203"/>
      <c r="H102" s="203"/>
      <c r="I102" s="204"/>
      <c r="J102" s="205">
        <f>J172</f>
        <v>0</v>
      </c>
      <c r="K102" s="201"/>
      <c r="L102" s="206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10" customFormat="1" ht="19.92" customHeight="1">
      <c r="A103" s="10"/>
      <c r="B103" s="200"/>
      <c r="C103" s="201"/>
      <c r="D103" s="202" t="s">
        <v>105</v>
      </c>
      <c r="E103" s="203"/>
      <c r="F103" s="203"/>
      <c r="G103" s="203"/>
      <c r="H103" s="203"/>
      <c r="I103" s="204"/>
      <c r="J103" s="205">
        <f>J177</f>
        <v>0</v>
      </c>
      <c r="K103" s="201"/>
      <c r="L103" s="206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2" customFormat="1" ht="21.84" customHeight="1">
      <c r="A104" s="38"/>
      <c r="B104" s="39"/>
      <c r="C104" s="40"/>
      <c r="D104" s="40"/>
      <c r="E104" s="40"/>
      <c r="F104" s="40"/>
      <c r="G104" s="40"/>
      <c r="H104" s="40"/>
      <c r="I104" s="144"/>
      <c r="J104" s="40"/>
      <c r="K104" s="40"/>
      <c r="L104" s="63"/>
      <c r="S104" s="38"/>
      <c r="T104" s="38"/>
      <c r="U104" s="38"/>
      <c r="V104" s="38"/>
      <c r="W104" s="38"/>
      <c r="X104" s="38"/>
      <c r="Y104" s="38"/>
      <c r="Z104" s="38"/>
      <c r="AA104" s="38"/>
      <c r="AB104" s="38"/>
      <c r="AC104" s="38"/>
      <c r="AD104" s="38"/>
      <c r="AE104" s="38"/>
    </row>
    <row r="105" s="2" customFormat="1" ht="6.96" customHeight="1">
      <c r="A105" s="38"/>
      <c r="B105" s="66"/>
      <c r="C105" s="67"/>
      <c r="D105" s="67"/>
      <c r="E105" s="67"/>
      <c r="F105" s="67"/>
      <c r="G105" s="67"/>
      <c r="H105" s="67"/>
      <c r="I105" s="183"/>
      <c r="J105" s="67"/>
      <c r="K105" s="67"/>
      <c r="L105" s="63"/>
      <c r="S105" s="38"/>
      <c r="T105" s="38"/>
      <c r="U105" s="38"/>
      <c r="V105" s="38"/>
      <c r="W105" s="38"/>
      <c r="X105" s="38"/>
      <c r="Y105" s="38"/>
      <c r="Z105" s="38"/>
      <c r="AA105" s="38"/>
      <c r="AB105" s="38"/>
      <c r="AC105" s="38"/>
      <c r="AD105" s="38"/>
      <c r="AE105" s="38"/>
    </row>
    <row r="109" s="2" customFormat="1" ht="6.96" customHeight="1">
      <c r="A109" s="38"/>
      <c r="B109" s="68"/>
      <c r="C109" s="69"/>
      <c r="D109" s="69"/>
      <c r="E109" s="69"/>
      <c r="F109" s="69"/>
      <c r="G109" s="69"/>
      <c r="H109" s="69"/>
      <c r="I109" s="186"/>
      <c r="J109" s="69"/>
      <c r="K109" s="69"/>
      <c r="L109" s="63"/>
      <c r="S109" s="38"/>
      <c r="T109" s="38"/>
      <c r="U109" s="38"/>
      <c r="V109" s="38"/>
      <c r="W109" s="38"/>
      <c r="X109" s="38"/>
      <c r="Y109" s="38"/>
      <c r="Z109" s="38"/>
      <c r="AA109" s="38"/>
      <c r="AB109" s="38"/>
      <c r="AC109" s="38"/>
      <c r="AD109" s="38"/>
      <c r="AE109" s="38"/>
    </row>
    <row r="110" s="2" customFormat="1" ht="24.96" customHeight="1">
      <c r="A110" s="38"/>
      <c r="B110" s="39"/>
      <c r="C110" s="23" t="s">
        <v>106</v>
      </c>
      <c r="D110" s="40"/>
      <c r="E110" s="40"/>
      <c r="F110" s="40"/>
      <c r="G110" s="40"/>
      <c r="H110" s="40"/>
      <c r="I110" s="144"/>
      <c r="J110" s="40"/>
      <c r="K110" s="40"/>
      <c r="L110" s="63"/>
      <c r="S110" s="38"/>
      <c r="T110" s="38"/>
      <c r="U110" s="38"/>
      <c r="V110" s="38"/>
      <c r="W110" s="38"/>
      <c r="X110" s="38"/>
      <c r="Y110" s="38"/>
      <c r="Z110" s="38"/>
      <c r="AA110" s="38"/>
      <c r="AB110" s="38"/>
      <c r="AC110" s="38"/>
      <c r="AD110" s="38"/>
      <c r="AE110" s="38"/>
    </row>
    <row r="111" s="2" customFormat="1" ht="6.96" customHeight="1">
      <c r="A111" s="38"/>
      <c r="B111" s="39"/>
      <c r="C111" s="40"/>
      <c r="D111" s="40"/>
      <c r="E111" s="40"/>
      <c r="F111" s="40"/>
      <c r="G111" s="40"/>
      <c r="H111" s="40"/>
      <c r="I111" s="144"/>
      <c r="J111" s="40"/>
      <c r="K111" s="40"/>
      <c r="L111" s="63"/>
      <c r="S111" s="38"/>
      <c r="T111" s="38"/>
      <c r="U111" s="38"/>
      <c r="V111" s="38"/>
      <c r="W111" s="38"/>
      <c r="X111" s="38"/>
      <c r="Y111" s="38"/>
      <c r="Z111" s="38"/>
      <c r="AA111" s="38"/>
      <c r="AB111" s="38"/>
      <c r="AC111" s="38"/>
      <c r="AD111" s="38"/>
      <c r="AE111" s="38"/>
    </row>
    <row r="112" s="2" customFormat="1" ht="12" customHeight="1">
      <c r="A112" s="38"/>
      <c r="B112" s="39"/>
      <c r="C112" s="32" t="s">
        <v>16</v>
      </c>
      <c r="D112" s="40"/>
      <c r="E112" s="40"/>
      <c r="F112" s="40"/>
      <c r="G112" s="40"/>
      <c r="H112" s="40"/>
      <c r="I112" s="144"/>
      <c r="J112" s="40"/>
      <c r="K112" s="40"/>
      <c r="L112" s="63"/>
      <c r="S112" s="38"/>
      <c r="T112" s="38"/>
      <c r="U112" s="38"/>
      <c r="V112" s="38"/>
      <c r="W112" s="38"/>
      <c r="X112" s="38"/>
      <c r="Y112" s="38"/>
      <c r="Z112" s="38"/>
      <c r="AA112" s="38"/>
      <c r="AB112" s="38"/>
      <c r="AC112" s="38"/>
      <c r="AD112" s="38"/>
      <c r="AE112" s="38"/>
    </row>
    <row r="113" s="2" customFormat="1" ht="16.5" customHeight="1">
      <c r="A113" s="38"/>
      <c r="B113" s="39"/>
      <c r="C113" s="40"/>
      <c r="D113" s="40"/>
      <c r="E113" s="187" t="str">
        <f>E7</f>
        <v>Hřiště na Streetball, tenisová stěna a přístupový chodník</v>
      </c>
      <c r="F113" s="32"/>
      <c r="G113" s="32"/>
      <c r="H113" s="32"/>
      <c r="I113" s="144"/>
      <c r="J113" s="40"/>
      <c r="K113" s="40"/>
      <c r="L113" s="63"/>
      <c r="S113" s="38"/>
      <c r="T113" s="38"/>
      <c r="U113" s="38"/>
      <c r="V113" s="38"/>
      <c r="W113" s="38"/>
      <c r="X113" s="38"/>
      <c r="Y113" s="38"/>
      <c r="Z113" s="38"/>
      <c r="AA113" s="38"/>
      <c r="AB113" s="38"/>
      <c r="AC113" s="38"/>
      <c r="AD113" s="38"/>
      <c r="AE113" s="38"/>
    </row>
    <row r="114" s="2" customFormat="1" ht="12" customHeight="1">
      <c r="A114" s="38"/>
      <c r="B114" s="39"/>
      <c r="C114" s="32" t="s">
        <v>91</v>
      </c>
      <c r="D114" s="40"/>
      <c r="E114" s="40"/>
      <c r="F114" s="40"/>
      <c r="G114" s="40"/>
      <c r="H114" s="40"/>
      <c r="I114" s="144"/>
      <c r="J114" s="40"/>
      <c r="K114" s="40"/>
      <c r="L114" s="63"/>
      <c r="S114" s="38"/>
      <c r="T114" s="38"/>
      <c r="U114" s="38"/>
      <c r="V114" s="38"/>
      <c r="W114" s="38"/>
      <c r="X114" s="38"/>
      <c r="Y114" s="38"/>
      <c r="Z114" s="38"/>
      <c r="AA114" s="38"/>
      <c r="AB114" s="38"/>
      <c r="AC114" s="38"/>
      <c r="AD114" s="38"/>
      <c r="AE114" s="38"/>
    </row>
    <row r="115" s="2" customFormat="1" ht="16.5" customHeight="1">
      <c r="A115" s="38"/>
      <c r="B115" s="39"/>
      <c r="C115" s="40"/>
      <c r="D115" s="40"/>
      <c r="E115" s="76" t="str">
        <f>E9</f>
        <v>SO 01 - Přístupový chodník</v>
      </c>
      <c r="F115" s="40"/>
      <c r="G115" s="40"/>
      <c r="H115" s="40"/>
      <c r="I115" s="144"/>
      <c r="J115" s="40"/>
      <c r="K115" s="40"/>
      <c r="L115" s="63"/>
      <c r="S115" s="38"/>
      <c r="T115" s="38"/>
      <c r="U115" s="38"/>
      <c r="V115" s="38"/>
      <c r="W115" s="38"/>
      <c r="X115" s="38"/>
      <c r="Y115" s="38"/>
      <c r="Z115" s="38"/>
      <c r="AA115" s="38"/>
      <c r="AB115" s="38"/>
      <c r="AC115" s="38"/>
      <c r="AD115" s="38"/>
      <c r="AE115" s="38"/>
    </row>
    <row r="116" s="2" customFormat="1" ht="6.96" customHeight="1">
      <c r="A116" s="38"/>
      <c r="B116" s="39"/>
      <c r="C116" s="40"/>
      <c r="D116" s="40"/>
      <c r="E116" s="40"/>
      <c r="F116" s="40"/>
      <c r="G116" s="40"/>
      <c r="H116" s="40"/>
      <c r="I116" s="144"/>
      <c r="J116" s="40"/>
      <c r="K116" s="40"/>
      <c r="L116" s="63"/>
      <c r="S116" s="38"/>
      <c r="T116" s="38"/>
      <c r="U116" s="38"/>
      <c r="V116" s="38"/>
      <c r="W116" s="38"/>
      <c r="X116" s="38"/>
      <c r="Y116" s="38"/>
      <c r="Z116" s="38"/>
      <c r="AA116" s="38"/>
      <c r="AB116" s="38"/>
      <c r="AC116" s="38"/>
      <c r="AD116" s="38"/>
      <c r="AE116" s="38"/>
    </row>
    <row r="117" s="2" customFormat="1" ht="12" customHeight="1">
      <c r="A117" s="38"/>
      <c r="B117" s="39"/>
      <c r="C117" s="32" t="s">
        <v>20</v>
      </c>
      <c r="D117" s="40"/>
      <c r="E117" s="40"/>
      <c r="F117" s="27" t="str">
        <f>F12</f>
        <v>Sadov</v>
      </c>
      <c r="G117" s="40"/>
      <c r="H117" s="40"/>
      <c r="I117" s="147" t="s">
        <v>22</v>
      </c>
      <c r="J117" s="79" t="str">
        <f>IF(J12="","",J12)</f>
        <v>25. 2. 2020</v>
      </c>
      <c r="K117" s="40"/>
      <c r="L117" s="63"/>
      <c r="S117" s="38"/>
      <c r="T117" s="38"/>
      <c r="U117" s="38"/>
      <c r="V117" s="38"/>
      <c r="W117" s="38"/>
      <c r="X117" s="38"/>
      <c r="Y117" s="38"/>
      <c r="Z117" s="38"/>
      <c r="AA117" s="38"/>
      <c r="AB117" s="38"/>
      <c r="AC117" s="38"/>
      <c r="AD117" s="38"/>
      <c r="AE117" s="38"/>
    </row>
    <row r="118" s="2" customFormat="1" ht="6.96" customHeight="1">
      <c r="A118" s="38"/>
      <c r="B118" s="39"/>
      <c r="C118" s="40"/>
      <c r="D118" s="40"/>
      <c r="E118" s="40"/>
      <c r="F118" s="40"/>
      <c r="G118" s="40"/>
      <c r="H118" s="40"/>
      <c r="I118" s="144"/>
      <c r="J118" s="40"/>
      <c r="K118" s="40"/>
      <c r="L118" s="63"/>
      <c r="S118" s="38"/>
      <c r="T118" s="38"/>
      <c r="U118" s="38"/>
      <c r="V118" s="38"/>
      <c r="W118" s="38"/>
      <c r="X118" s="38"/>
      <c r="Y118" s="38"/>
      <c r="Z118" s="38"/>
      <c r="AA118" s="38"/>
      <c r="AB118" s="38"/>
      <c r="AC118" s="38"/>
      <c r="AD118" s="38"/>
      <c r="AE118" s="38"/>
    </row>
    <row r="119" s="2" customFormat="1" ht="15.15" customHeight="1">
      <c r="A119" s="38"/>
      <c r="B119" s="39"/>
      <c r="C119" s="32" t="s">
        <v>24</v>
      </c>
      <c r="D119" s="40"/>
      <c r="E119" s="40"/>
      <c r="F119" s="27" t="str">
        <f>E15</f>
        <v>Město Sadov</v>
      </c>
      <c r="G119" s="40"/>
      <c r="H119" s="40"/>
      <c r="I119" s="147" t="s">
        <v>31</v>
      </c>
      <c r="J119" s="36" t="str">
        <f>E21</f>
        <v>bez PD</v>
      </c>
      <c r="K119" s="40"/>
      <c r="L119" s="63"/>
      <c r="S119" s="38"/>
      <c r="T119" s="38"/>
      <c r="U119" s="38"/>
      <c r="V119" s="38"/>
      <c r="W119" s="38"/>
      <c r="X119" s="38"/>
      <c r="Y119" s="38"/>
      <c r="Z119" s="38"/>
      <c r="AA119" s="38"/>
      <c r="AB119" s="38"/>
      <c r="AC119" s="38"/>
      <c r="AD119" s="38"/>
      <c r="AE119" s="38"/>
    </row>
    <row r="120" s="2" customFormat="1" ht="15.15" customHeight="1">
      <c r="A120" s="38"/>
      <c r="B120" s="39"/>
      <c r="C120" s="32" t="s">
        <v>29</v>
      </c>
      <c r="D120" s="40"/>
      <c r="E120" s="40"/>
      <c r="F120" s="27" t="str">
        <f>IF(E18="","",E18)</f>
        <v>Vyplň údaj</v>
      </c>
      <c r="G120" s="40"/>
      <c r="H120" s="40"/>
      <c r="I120" s="147" t="s">
        <v>34</v>
      </c>
      <c r="J120" s="36" t="str">
        <f>E24</f>
        <v xml:space="preserve"> </v>
      </c>
      <c r="K120" s="40"/>
      <c r="L120" s="63"/>
      <c r="S120" s="38"/>
      <c r="T120" s="38"/>
      <c r="U120" s="38"/>
      <c r="V120" s="38"/>
      <c r="W120" s="38"/>
      <c r="X120" s="38"/>
      <c r="Y120" s="38"/>
      <c r="Z120" s="38"/>
      <c r="AA120" s="38"/>
      <c r="AB120" s="38"/>
      <c r="AC120" s="38"/>
      <c r="AD120" s="38"/>
      <c r="AE120" s="38"/>
    </row>
    <row r="121" s="2" customFormat="1" ht="10.32" customHeight="1">
      <c r="A121" s="38"/>
      <c r="B121" s="39"/>
      <c r="C121" s="40"/>
      <c r="D121" s="40"/>
      <c r="E121" s="40"/>
      <c r="F121" s="40"/>
      <c r="G121" s="40"/>
      <c r="H121" s="40"/>
      <c r="I121" s="144"/>
      <c r="J121" s="40"/>
      <c r="K121" s="40"/>
      <c r="L121" s="63"/>
      <c r="S121" s="38"/>
      <c r="T121" s="38"/>
      <c r="U121" s="38"/>
      <c r="V121" s="38"/>
      <c r="W121" s="38"/>
      <c r="X121" s="38"/>
      <c r="Y121" s="38"/>
      <c r="Z121" s="38"/>
      <c r="AA121" s="38"/>
      <c r="AB121" s="38"/>
      <c r="AC121" s="38"/>
      <c r="AD121" s="38"/>
      <c r="AE121" s="38"/>
    </row>
    <row r="122" s="11" customFormat="1" ht="29.28" customHeight="1">
      <c r="A122" s="207"/>
      <c r="B122" s="208"/>
      <c r="C122" s="209" t="s">
        <v>107</v>
      </c>
      <c r="D122" s="210" t="s">
        <v>61</v>
      </c>
      <c r="E122" s="210" t="s">
        <v>57</v>
      </c>
      <c r="F122" s="210" t="s">
        <v>58</v>
      </c>
      <c r="G122" s="210" t="s">
        <v>108</v>
      </c>
      <c r="H122" s="210" t="s">
        <v>109</v>
      </c>
      <c r="I122" s="211" t="s">
        <v>110</v>
      </c>
      <c r="J122" s="210" t="s">
        <v>96</v>
      </c>
      <c r="K122" s="212" t="s">
        <v>111</v>
      </c>
      <c r="L122" s="213"/>
      <c r="M122" s="100" t="s">
        <v>1</v>
      </c>
      <c r="N122" s="101" t="s">
        <v>40</v>
      </c>
      <c r="O122" s="101" t="s">
        <v>112</v>
      </c>
      <c r="P122" s="101" t="s">
        <v>113</v>
      </c>
      <c r="Q122" s="101" t="s">
        <v>114</v>
      </c>
      <c r="R122" s="101" t="s">
        <v>115</v>
      </c>
      <c r="S122" s="101" t="s">
        <v>116</v>
      </c>
      <c r="T122" s="102" t="s">
        <v>117</v>
      </c>
      <c r="U122" s="207"/>
      <c r="V122" s="207"/>
      <c r="W122" s="207"/>
      <c r="X122" s="207"/>
      <c r="Y122" s="207"/>
      <c r="Z122" s="207"/>
      <c r="AA122" s="207"/>
      <c r="AB122" s="207"/>
      <c r="AC122" s="207"/>
      <c r="AD122" s="207"/>
      <c r="AE122" s="207"/>
    </row>
    <row r="123" s="2" customFormat="1" ht="22.8" customHeight="1">
      <c r="A123" s="38"/>
      <c r="B123" s="39"/>
      <c r="C123" s="107" t="s">
        <v>118</v>
      </c>
      <c r="D123" s="40"/>
      <c r="E123" s="40"/>
      <c r="F123" s="40"/>
      <c r="G123" s="40"/>
      <c r="H123" s="40"/>
      <c r="I123" s="144"/>
      <c r="J123" s="214">
        <f>BK123</f>
        <v>0</v>
      </c>
      <c r="K123" s="40"/>
      <c r="L123" s="44"/>
      <c r="M123" s="103"/>
      <c r="N123" s="215"/>
      <c r="O123" s="104"/>
      <c r="P123" s="216">
        <f>P124</f>
        <v>0</v>
      </c>
      <c r="Q123" s="104"/>
      <c r="R123" s="216">
        <f>R124</f>
        <v>86.518223460000002</v>
      </c>
      <c r="S123" s="104"/>
      <c r="T123" s="217">
        <f>T124</f>
        <v>1.8</v>
      </c>
      <c r="U123" s="38"/>
      <c r="V123" s="38"/>
      <c r="W123" s="38"/>
      <c r="X123" s="38"/>
      <c r="Y123" s="38"/>
      <c r="Z123" s="38"/>
      <c r="AA123" s="38"/>
      <c r="AB123" s="38"/>
      <c r="AC123" s="38"/>
      <c r="AD123" s="38"/>
      <c r="AE123" s="38"/>
      <c r="AT123" s="17" t="s">
        <v>75</v>
      </c>
      <c r="AU123" s="17" t="s">
        <v>98</v>
      </c>
      <c r="BK123" s="218">
        <f>BK124</f>
        <v>0</v>
      </c>
    </row>
    <row r="124" s="12" customFormat="1" ht="25.92" customHeight="1">
      <c r="A124" s="12"/>
      <c r="B124" s="219"/>
      <c r="C124" s="220"/>
      <c r="D124" s="221" t="s">
        <v>75</v>
      </c>
      <c r="E124" s="222" t="s">
        <v>119</v>
      </c>
      <c r="F124" s="222" t="s">
        <v>120</v>
      </c>
      <c r="G124" s="220"/>
      <c r="H124" s="220"/>
      <c r="I124" s="223"/>
      <c r="J124" s="224">
        <f>BK124</f>
        <v>0</v>
      </c>
      <c r="K124" s="220"/>
      <c r="L124" s="225"/>
      <c r="M124" s="226"/>
      <c r="N124" s="227"/>
      <c r="O124" s="227"/>
      <c r="P124" s="228">
        <f>P125+P145+P147+P162+P172+P177</f>
        <v>0</v>
      </c>
      <c r="Q124" s="227"/>
      <c r="R124" s="228">
        <f>R125+R145+R147+R162+R172+R177</f>
        <v>86.518223460000002</v>
      </c>
      <c r="S124" s="227"/>
      <c r="T124" s="229">
        <f>T125+T145+T147+T162+T172+T177</f>
        <v>1.8</v>
      </c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R124" s="230" t="s">
        <v>84</v>
      </c>
      <c r="AT124" s="231" t="s">
        <v>75</v>
      </c>
      <c r="AU124" s="231" t="s">
        <v>76</v>
      </c>
      <c r="AY124" s="230" t="s">
        <v>121</v>
      </c>
      <c r="BK124" s="232">
        <f>BK125+BK145+BK147+BK162+BK172+BK177</f>
        <v>0</v>
      </c>
    </row>
    <row r="125" s="12" customFormat="1" ht="22.8" customHeight="1">
      <c r="A125" s="12"/>
      <c r="B125" s="219"/>
      <c r="C125" s="220"/>
      <c r="D125" s="221" t="s">
        <v>75</v>
      </c>
      <c r="E125" s="233" t="s">
        <v>84</v>
      </c>
      <c r="F125" s="233" t="s">
        <v>122</v>
      </c>
      <c r="G125" s="220"/>
      <c r="H125" s="220"/>
      <c r="I125" s="223"/>
      <c r="J125" s="234">
        <f>BK125</f>
        <v>0</v>
      </c>
      <c r="K125" s="220"/>
      <c r="L125" s="225"/>
      <c r="M125" s="226"/>
      <c r="N125" s="227"/>
      <c r="O125" s="227"/>
      <c r="P125" s="228">
        <f>SUM(P126:P144)</f>
        <v>0</v>
      </c>
      <c r="Q125" s="227"/>
      <c r="R125" s="228">
        <f>SUM(R126:R144)</f>
        <v>0.00114</v>
      </c>
      <c r="S125" s="227"/>
      <c r="T125" s="229">
        <f>SUM(T126:T144)</f>
        <v>0</v>
      </c>
      <c r="U125" s="12"/>
      <c r="V125" s="12"/>
      <c r="W125" s="12"/>
      <c r="X125" s="12"/>
      <c r="Y125" s="12"/>
      <c r="Z125" s="12"/>
      <c r="AA125" s="12"/>
      <c r="AB125" s="12"/>
      <c r="AC125" s="12"/>
      <c r="AD125" s="12"/>
      <c r="AE125" s="12"/>
      <c r="AR125" s="230" t="s">
        <v>84</v>
      </c>
      <c r="AT125" s="231" t="s">
        <v>75</v>
      </c>
      <c r="AU125" s="231" t="s">
        <v>84</v>
      </c>
      <c r="AY125" s="230" t="s">
        <v>121</v>
      </c>
      <c r="BK125" s="232">
        <f>SUM(BK126:BK144)</f>
        <v>0</v>
      </c>
    </row>
    <row r="126" s="2" customFormat="1" ht="16.5" customHeight="1">
      <c r="A126" s="38"/>
      <c r="B126" s="39"/>
      <c r="C126" s="235" t="s">
        <v>84</v>
      </c>
      <c r="D126" s="235" t="s">
        <v>123</v>
      </c>
      <c r="E126" s="236" t="s">
        <v>124</v>
      </c>
      <c r="F126" s="237" t="s">
        <v>125</v>
      </c>
      <c r="G126" s="238" t="s">
        <v>126</v>
      </c>
      <c r="H126" s="239">
        <v>18.420000000000002</v>
      </c>
      <c r="I126" s="240"/>
      <c r="J126" s="241">
        <f>ROUND(I126*H126,2)</f>
        <v>0</v>
      </c>
      <c r="K126" s="237" t="s">
        <v>127</v>
      </c>
      <c r="L126" s="44"/>
      <c r="M126" s="242" t="s">
        <v>1</v>
      </c>
      <c r="N126" s="243" t="s">
        <v>41</v>
      </c>
      <c r="O126" s="91"/>
      <c r="P126" s="244">
        <f>O126*H126</f>
        <v>0</v>
      </c>
      <c r="Q126" s="244">
        <v>0</v>
      </c>
      <c r="R126" s="244">
        <f>Q126*H126</f>
        <v>0</v>
      </c>
      <c r="S126" s="244">
        <v>0</v>
      </c>
      <c r="T126" s="245">
        <f>S126*H126</f>
        <v>0</v>
      </c>
      <c r="U126" s="38"/>
      <c r="V126" s="38"/>
      <c r="W126" s="38"/>
      <c r="X126" s="38"/>
      <c r="Y126" s="38"/>
      <c r="Z126" s="38"/>
      <c r="AA126" s="38"/>
      <c r="AB126" s="38"/>
      <c r="AC126" s="38"/>
      <c r="AD126" s="38"/>
      <c r="AE126" s="38"/>
      <c r="AR126" s="246" t="s">
        <v>128</v>
      </c>
      <c r="AT126" s="246" t="s">
        <v>123</v>
      </c>
      <c r="AU126" s="246" t="s">
        <v>86</v>
      </c>
      <c r="AY126" s="17" t="s">
        <v>121</v>
      </c>
      <c r="BE126" s="247">
        <f>IF(N126="základní",J126,0)</f>
        <v>0</v>
      </c>
      <c r="BF126" s="247">
        <f>IF(N126="snížená",J126,0)</f>
        <v>0</v>
      </c>
      <c r="BG126" s="247">
        <f>IF(N126="zákl. přenesená",J126,0)</f>
        <v>0</v>
      </c>
      <c r="BH126" s="247">
        <f>IF(N126="sníž. přenesená",J126,0)</f>
        <v>0</v>
      </c>
      <c r="BI126" s="247">
        <f>IF(N126="nulová",J126,0)</f>
        <v>0</v>
      </c>
      <c r="BJ126" s="17" t="s">
        <v>84</v>
      </c>
      <c r="BK126" s="247">
        <f>ROUND(I126*H126,2)</f>
        <v>0</v>
      </c>
      <c r="BL126" s="17" t="s">
        <v>128</v>
      </c>
      <c r="BM126" s="246" t="s">
        <v>129</v>
      </c>
    </row>
    <row r="127" s="13" customFormat="1">
      <c r="A127" s="13"/>
      <c r="B127" s="248"/>
      <c r="C127" s="249"/>
      <c r="D127" s="250" t="s">
        <v>130</v>
      </c>
      <c r="E127" s="251" t="s">
        <v>1</v>
      </c>
      <c r="F127" s="252" t="s">
        <v>131</v>
      </c>
      <c r="G127" s="249"/>
      <c r="H127" s="253">
        <v>18.420000000000002</v>
      </c>
      <c r="I127" s="254"/>
      <c r="J127" s="249"/>
      <c r="K127" s="249"/>
      <c r="L127" s="255"/>
      <c r="M127" s="256"/>
      <c r="N127" s="257"/>
      <c r="O127" s="257"/>
      <c r="P127" s="257"/>
      <c r="Q127" s="257"/>
      <c r="R127" s="257"/>
      <c r="S127" s="257"/>
      <c r="T127" s="258"/>
      <c r="U127" s="13"/>
      <c r="V127" s="13"/>
      <c r="W127" s="13"/>
      <c r="X127" s="13"/>
      <c r="Y127" s="13"/>
      <c r="Z127" s="13"/>
      <c r="AA127" s="13"/>
      <c r="AB127" s="13"/>
      <c r="AC127" s="13"/>
      <c r="AD127" s="13"/>
      <c r="AE127" s="13"/>
      <c r="AT127" s="259" t="s">
        <v>130</v>
      </c>
      <c r="AU127" s="259" t="s">
        <v>86</v>
      </c>
      <c r="AV127" s="13" t="s">
        <v>86</v>
      </c>
      <c r="AW127" s="13" t="s">
        <v>33</v>
      </c>
      <c r="AX127" s="13" t="s">
        <v>84</v>
      </c>
      <c r="AY127" s="259" t="s">
        <v>121</v>
      </c>
    </row>
    <row r="128" s="2" customFormat="1" ht="24" customHeight="1">
      <c r="A128" s="38"/>
      <c r="B128" s="39"/>
      <c r="C128" s="235" t="s">
        <v>86</v>
      </c>
      <c r="D128" s="235" t="s">
        <v>123</v>
      </c>
      <c r="E128" s="236" t="s">
        <v>132</v>
      </c>
      <c r="F128" s="237" t="s">
        <v>133</v>
      </c>
      <c r="G128" s="238" t="s">
        <v>126</v>
      </c>
      <c r="H128" s="239">
        <v>36.840000000000003</v>
      </c>
      <c r="I128" s="240"/>
      <c r="J128" s="241">
        <f>ROUND(I128*H128,2)</f>
        <v>0</v>
      </c>
      <c r="K128" s="237" t="s">
        <v>127</v>
      </c>
      <c r="L128" s="44"/>
      <c r="M128" s="242" t="s">
        <v>1</v>
      </c>
      <c r="N128" s="243" t="s">
        <v>41</v>
      </c>
      <c r="O128" s="91"/>
      <c r="P128" s="244">
        <f>O128*H128</f>
        <v>0</v>
      </c>
      <c r="Q128" s="244">
        <v>0</v>
      </c>
      <c r="R128" s="244">
        <f>Q128*H128</f>
        <v>0</v>
      </c>
      <c r="S128" s="244">
        <v>0</v>
      </c>
      <c r="T128" s="245">
        <f>S128*H128</f>
        <v>0</v>
      </c>
      <c r="U128" s="38"/>
      <c r="V128" s="38"/>
      <c r="W128" s="38"/>
      <c r="X128" s="38"/>
      <c r="Y128" s="38"/>
      <c r="Z128" s="38"/>
      <c r="AA128" s="38"/>
      <c r="AB128" s="38"/>
      <c r="AC128" s="38"/>
      <c r="AD128" s="38"/>
      <c r="AE128" s="38"/>
      <c r="AR128" s="246" t="s">
        <v>128</v>
      </c>
      <c r="AT128" s="246" t="s">
        <v>123</v>
      </c>
      <c r="AU128" s="246" t="s">
        <v>86</v>
      </c>
      <c r="AY128" s="17" t="s">
        <v>121</v>
      </c>
      <c r="BE128" s="247">
        <f>IF(N128="základní",J128,0)</f>
        <v>0</v>
      </c>
      <c r="BF128" s="247">
        <f>IF(N128="snížená",J128,0)</f>
        <v>0</v>
      </c>
      <c r="BG128" s="247">
        <f>IF(N128="zákl. přenesená",J128,0)</f>
        <v>0</v>
      </c>
      <c r="BH128" s="247">
        <f>IF(N128="sníž. přenesená",J128,0)</f>
        <v>0</v>
      </c>
      <c r="BI128" s="247">
        <f>IF(N128="nulová",J128,0)</f>
        <v>0</v>
      </c>
      <c r="BJ128" s="17" t="s">
        <v>84</v>
      </c>
      <c r="BK128" s="247">
        <f>ROUND(I128*H128,2)</f>
        <v>0</v>
      </c>
      <c r="BL128" s="17" t="s">
        <v>128</v>
      </c>
      <c r="BM128" s="246" t="s">
        <v>134</v>
      </c>
    </row>
    <row r="129" s="14" customFormat="1">
      <c r="A129" s="14"/>
      <c r="B129" s="260"/>
      <c r="C129" s="261"/>
      <c r="D129" s="250" t="s">
        <v>130</v>
      </c>
      <c r="E129" s="262" t="s">
        <v>1</v>
      </c>
      <c r="F129" s="263" t="s">
        <v>135</v>
      </c>
      <c r="G129" s="261"/>
      <c r="H129" s="262" t="s">
        <v>1</v>
      </c>
      <c r="I129" s="264"/>
      <c r="J129" s="261"/>
      <c r="K129" s="261"/>
      <c r="L129" s="265"/>
      <c r="M129" s="266"/>
      <c r="N129" s="267"/>
      <c r="O129" s="267"/>
      <c r="P129" s="267"/>
      <c r="Q129" s="267"/>
      <c r="R129" s="267"/>
      <c r="S129" s="267"/>
      <c r="T129" s="268"/>
      <c r="U129" s="14"/>
      <c r="V129" s="14"/>
      <c r="W129" s="14"/>
      <c r="X129" s="14"/>
      <c r="Y129" s="14"/>
      <c r="Z129" s="14"/>
      <c r="AA129" s="14"/>
      <c r="AB129" s="14"/>
      <c r="AC129" s="14"/>
      <c r="AD129" s="14"/>
      <c r="AE129" s="14"/>
      <c r="AT129" s="269" t="s">
        <v>130</v>
      </c>
      <c r="AU129" s="269" t="s">
        <v>86</v>
      </c>
      <c r="AV129" s="14" t="s">
        <v>84</v>
      </c>
      <c r="AW129" s="14" t="s">
        <v>33</v>
      </c>
      <c r="AX129" s="14" t="s">
        <v>76</v>
      </c>
      <c r="AY129" s="269" t="s">
        <v>121</v>
      </c>
    </row>
    <row r="130" s="13" customFormat="1">
      <c r="A130" s="13"/>
      <c r="B130" s="248"/>
      <c r="C130" s="249"/>
      <c r="D130" s="250" t="s">
        <v>130</v>
      </c>
      <c r="E130" s="251" t="s">
        <v>1</v>
      </c>
      <c r="F130" s="252" t="s">
        <v>136</v>
      </c>
      <c r="G130" s="249"/>
      <c r="H130" s="253">
        <v>36.840000000000003</v>
      </c>
      <c r="I130" s="254"/>
      <c r="J130" s="249"/>
      <c r="K130" s="249"/>
      <c r="L130" s="255"/>
      <c r="M130" s="256"/>
      <c r="N130" s="257"/>
      <c r="O130" s="257"/>
      <c r="P130" s="257"/>
      <c r="Q130" s="257"/>
      <c r="R130" s="257"/>
      <c r="S130" s="257"/>
      <c r="T130" s="258"/>
      <c r="U130" s="13"/>
      <c r="V130" s="13"/>
      <c r="W130" s="13"/>
      <c r="X130" s="13"/>
      <c r="Y130" s="13"/>
      <c r="Z130" s="13"/>
      <c r="AA130" s="13"/>
      <c r="AB130" s="13"/>
      <c r="AC130" s="13"/>
      <c r="AD130" s="13"/>
      <c r="AE130" s="13"/>
      <c r="AT130" s="259" t="s">
        <v>130</v>
      </c>
      <c r="AU130" s="259" t="s">
        <v>86</v>
      </c>
      <c r="AV130" s="13" t="s">
        <v>86</v>
      </c>
      <c r="AW130" s="13" t="s">
        <v>33</v>
      </c>
      <c r="AX130" s="13" t="s">
        <v>84</v>
      </c>
      <c r="AY130" s="259" t="s">
        <v>121</v>
      </c>
    </row>
    <row r="131" s="2" customFormat="1" ht="24" customHeight="1">
      <c r="A131" s="38"/>
      <c r="B131" s="39"/>
      <c r="C131" s="235" t="s">
        <v>137</v>
      </c>
      <c r="D131" s="235" t="s">
        <v>123</v>
      </c>
      <c r="E131" s="236" t="s">
        <v>138</v>
      </c>
      <c r="F131" s="237" t="s">
        <v>139</v>
      </c>
      <c r="G131" s="238" t="s">
        <v>126</v>
      </c>
      <c r="H131" s="239">
        <v>36.840000000000003</v>
      </c>
      <c r="I131" s="240"/>
      <c r="J131" s="241">
        <f>ROUND(I131*H131,2)</f>
        <v>0</v>
      </c>
      <c r="K131" s="237" t="s">
        <v>127</v>
      </c>
      <c r="L131" s="44"/>
      <c r="M131" s="242" t="s">
        <v>1</v>
      </c>
      <c r="N131" s="243" t="s">
        <v>41</v>
      </c>
      <c r="O131" s="91"/>
      <c r="P131" s="244">
        <f>O131*H131</f>
        <v>0</v>
      </c>
      <c r="Q131" s="244">
        <v>0</v>
      </c>
      <c r="R131" s="244">
        <f>Q131*H131</f>
        <v>0</v>
      </c>
      <c r="S131" s="244">
        <v>0</v>
      </c>
      <c r="T131" s="245">
        <f>S131*H131</f>
        <v>0</v>
      </c>
      <c r="U131" s="38"/>
      <c r="V131" s="38"/>
      <c r="W131" s="38"/>
      <c r="X131" s="38"/>
      <c r="Y131" s="38"/>
      <c r="Z131" s="38"/>
      <c r="AA131" s="38"/>
      <c r="AB131" s="38"/>
      <c r="AC131" s="38"/>
      <c r="AD131" s="38"/>
      <c r="AE131" s="38"/>
      <c r="AR131" s="246" t="s">
        <v>128</v>
      </c>
      <c r="AT131" s="246" t="s">
        <v>123</v>
      </c>
      <c r="AU131" s="246" t="s">
        <v>86</v>
      </c>
      <c r="AY131" s="17" t="s">
        <v>121</v>
      </c>
      <c r="BE131" s="247">
        <f>IF(N131="základní",J131,0)</f>
        <v>0</v>
      </c>
      <c r="BF131" s="247">
        <f>IF(N131="snížená",J131,0)</f>
        <v>0</v>
      </c>
      <c r="BG131" s="247">
        <f>IF(N131="zákl. přenesená",J131,0)</f>
        <v>0</v>
      </c>
      <c r="BH131" s="247">
        <f>IF(N131="sníž. přenesená",J131,0)</f>
        <v>0</v>
      </c>
      <c r="BI131" s="247">
        <f>IF(N131="nulová",J131,0)</f>
        <v>0</v>
      </c>
      <c r="BJ131" s="17" t="s">
        <v>84</v>
      </c>
      <c r="BK131" s="247">
        <f>ROUND(I131*H131,2)</f>
        <v>0</v>
      </c>
      <c r="BL131" s="17" t="s">
        <v>128</v>
      </c>
      <c r="BM131" s="246" t="s">
        <v>140</v>
      </c>
    </row>
    <row r="132" s="2" customFormat="1" ht="24" customHeight="1">
      <c r="A132" s="38"/>
      <c r="B132" s="39"/>
      <c r="C132" s="235" t="s">
        <v>128</v>
      </c>
      <c r="D132" s="235" t="s">
        <v>123</v>
      </c>
      <c r="E132" s="236" t="s">
        <v>141</v>
      </c>
      <c r="F132" s="237" t="s">
        <v>142</v>
      </c>
      <c r="G132" s="238" t="s">
        <v>126</v>
      </c>
      <c r="H132" s="239">
        <v>36.840000000000003</v>
      </c>
      <c r="I132" s="240"/>
      <c r="J132" s="241">
        <f>ROUND(I132*H132,2)</f>
        <v>0</v>
      </c>
      <c r="K132" s="237" t="s">
        <v>127</v>
      </c>
      <c r="L132" s="44"/>
      <c r="M132" s="242" t="s">
        <v>1</v>
      </c>
      <c r="N132" s="243" t="s">
        <v>41</v>
      </c>
      <c r="O132" s="91"/>
      <c r="P132" s="244">
        <f>O132*H132</f>
        <v>0</v>
      </c>
      <c r="Q132" s="244">
        <v>0</v>
      </c>
      <c r="R132" s="244">
        <f>Q132*H132</f>
        <v>0</v>
      </c>
      <c r="S132" s="244">
        <v>0</v>
      </c>
      <c r="T132" s="245">
        <f>S132*H132</f>
        <v>0</v>
      </c>
      <c r="U132" s="38"/>
      <c r="V132" s="38"/>
      <c r="W132" s="38"/>
      <c r="X132" s="38"/>
      <c r="Y132" s="38"/>
      <c r="Z132" s="38"/>
      <c r="AA132" s="38"/>
      <c r="AB132" s="38"/>
      <c r="AC132" s="38"/>
      <c r="AD132" s="38"/>
      <c r="AE132" s="38"/>
      <c r="AR132" s="246" t="s">
        <v>128</v>
      </c>
      <c r="AT132" s="246" t="s">
        <v>123</v>
      </c>
      <c r="AU132" s="246" t="s">
        <v>86</v>
      </c>
      <c r="AY132" s="17" t="s">
        <v>121</v>
      </c>
      <c r="BE132" s="247">
        <f>IF(N132="základní",J132,0)</f>
        <v>0</v>
      </c>
      <c r="BF132" s="247">
        <f>IF(N132="snížená",J132,0)</f>
        <v>0</v>
      </c>
      <c r="BG132" s="247">
        <f>IF(N132="zákl. přenesená",J132,0)</f>
        <v>0</v>
      </c>
      <c r="BH132" s="247">
        <f>IF(N132="sníž. přenesená",J132,0)</f>
        <v>0</v>
      </c>
      <c r="BI132" s="247">
        <f>IF(N132="nulová",J132,0)</f>
        <v>0</v>
      </c>
      <c r="BJ132" s="17" t="s">
        <v>84</v>
      </c>
      <c r="BK132" s="247">
        <f>ROUND(I132*H132,2)</f>
        <v>0</v>
      </c>
      <c r="BL132" s="17" t="s">
        <v>128</v>
      </c>
      <c r="BM132" s="246" t="s">
        <v>143</v>
      </c>
    </row>
    <row r="133" s="2" customFormat="1" ht="16.5" customHeight="1">
      <c r="A133" s="38"/>
      <c r="B133" s="39"/>
      <c r="C133" s="235" t="s">
        <v>144</v>
      </c>
      <c r="D133" s="235" t="s">
        <v>123</v>
      </c>
      <c r="E133" s="236" t="s">
        <v>145</v>
      </c>
      <c r="F133" s="237" t="s">
        <v>146</v>
      </c>
      <c r="G133" s="238" t="s">
        <v>126</v>
      </c>
      <c r="H133" s="239">
        <v>36.840000000000003</v>
      </c>
      <c r="I133" s="240"/>
      <c r="J133" s="241">
        <f>ROUND(I133*H133,2)</f>
        <v>0</v>
      </c>
      <c r="K133" s="237" t="s">
        <v>127</v>
      </c>
      <c r="L133" s="44"/>
      <c r="M133" s="242" t="s">
        <v>1</v>
      </c>
      <c r="N133" s="243" t="s">
        <v>41</v>
      </c>
      <c r="O133" s="91"/>
      <c r="P133" s="244">
        <f>O133*H133</f>
        <v>0</v>
      </c>
      <c r="Q133" s="244">
        <v>0</v>
      </c>
      <c r="R133" s="244">
        <f>Q133*H133</f>
        <v>0</v>
      </c>
      <c r="S133" s="244">
        <v>0</v>
      </c>
      <c r="T133" s="245">
        <f>S133*H133</f>
        <v>0</v>
      </c>
      <c r="U133" s="38"/>
      <c r="V133" s="38"/>
      <c r="W133" s="38"/>
      <c r="X133" s="38"/>
      <c r="Y133" s="38"/>
      <c r="Z133" s="38"/>
      <c r="AA133" s="38"/>
      <c r="AB133" s="38"/>
      <c r="AC133" s="38"/>
      <c r="AD133" s="38"/>
      <c r="AE133" s="38"/>
      <c r="AR133" s="246" t="s">
        <v>128</v>
      </c>
      <c r="AT133" s="246" t="s">
        <v>123</v>
      </c>
      <c r="AU133" s="246" t="s">
        <v>86</v>
      </c>
      <c r="AY133" s="17" t="s">
        <v>121</v>
      </c>
      <c r="BE133" s="247">
        <f>IF(N133="základní",J133,0)</f>
        <v>0</v>
      </c>
      <c r="BF133" s="247">
        <f>IF(N133="snížená",J133,0)</f>
        <v>0</v>
      </c>
      <c r="BG133" s="247">
        <f>IF(N133="zákl. přenesená",J133,0)</f>
        <v>0</v>
      </c>
      <c r="BH133" s="247">
        <f>IF(N133="sníž. přenesená",J133,0)</f>
        <v>0</v>
      </c>
      <c r="BI133" s="247">
        <f>IF(N133="nulová",J133,0)</f>
        <v>0</v>
      </c>
      <c r="BJ133" s="17" t="s">
        <v>84</v>
      </c>
      <c r="BK133" s="247">
        <f>ROUND(I133*H133,2)</f>
        <v>0</v>
      </c>
      <c r="BL133" s="17" t="s">
        <v>128</v>
      </c>
      <c r="BM133" s="246" t="s">
        <v>147</v>
      </c>
    </row>
    <row r="134" s="2" customFormat="1" ht="16.5" customHeight="1">
      <c r="A134" s="38"/>
      <c r="B134" s="39"/>
      <c r="C134" s="235" t="s">
        <v>148</v>
      </c>
      <c r="D134" s="235" t="s">
        <v>123</v>
      </c>
      <c r="E134" s="236" t="s">
        <v>149</v>
      </c>
      <c r="F134" s="237" t="s">
        <v>150</v>
      </c>
      <c r="G134" s="238" t="s">
        <v>126</v>
      </c>
      <c r="H134" s="239">
        <v>18.420000000000002</v>
      </c>
      <c r="I134" s="240"/>
      <c r="J134" s="241">
        <f>ROUND(I134*H134,2)</f>
        <v>0</v>
      </c>
      <c r="K134" s="237" t="s">
        <v>127</v>
      </c>
      <c r="L134" s="44"/>
      <c r="M134" s="242" t="s">
        <v>1</v>
      </c>
      <c r="N134" s="243" t="s">
        <v>41</v>
      </c>
      <c r="O134" s="91"/>
      <c r="P134" s="244">
        <f>O134*H134</f>
        <v>0</v>
      </c>
      <c r="Q134" s="244">
        <v>0</v>
      </c>
      <c r="R134" s="244">
        <f>Q134*H134</f>
        <v>0</v>
      </c>
      <c r="S134" s="244">
        <v>0</v>
      </c>
      <c r="T134" s="245">
        <f>S134*H134</f>
        <v>0</v>
      </c>
      <c r="U134" s="38"/>
      <c r="V134" s="38"/>
      <c r="W134" s="38"/>
      <c r="X134" s="38"/>
      <c r="Y134" s="38"/>
      <c r="Z134" s="38"/>
      <c r="AA134" s="38"/>
      <c r="AB134" s="38"/>
      <c r="AC134" s="38"/>
      <c r="AD134" s="38"/>
      <c r="AE134" s="38"/>
      <c r="AR134" s="246" t="s">
        <v>128</v>
      </c>
      <c r="AT134" s="246" t="s">
        <v>123</v>
      </c>
      <c r="AU134" s="246" t="s">
        <v>86</v>
      </c>
      <c r="AY134" s="17" t="s">
        <v>121</v>
      </c>
      <c r="BE134" s="247">
        <f>IF(N134="základní",J134,0)</f>
        <v>0</v>
      </c>
      <c r="BF134" s="247">
        <f>IF(N134="snížená",J134,0)</f>
        <v>0</v>
      </c>
      <c r="BG134" s="247">
        <f>IF(N134="zákl. přenesená",J134,0)</f>
        <v>0</v>
      </c>
      <c r="BH134" s="247">
        <f>IF(N134="sníž. přenesená",J134,0)</f>
        <v>0</v>
      </c>
      <c r="BI134" s="247">
        <f>IF(N134="nulová",J134,0)</f>
        <v>0</v>
      </c>
      <c r="BJ134" s="17" t="s">
        <v>84</v>
      </c>
      <c r="BK134" s="247">
        <f>ROUND(I134*H134,2)</f>
        <v>0</v>
      </c>
      <c r="BL134" s="17" t="s">
        <v>128</v>
      </c>
      <c r="BM134" s="246" t="s">
        <v>151</v>
      </c>
    </row>
    <row r="135" s="2" customFormat="1" ht="16.5" customHeight="1">
      <c r="A135" s="38"/>
      <c r="B135" s="39"/>
      <c r="C135" s="235" t="s">
        <v>152</v>
      </c>
      <c r="D135" s="235" t="s">
        <v>123</v>
      </c>
      <c r="E135" s="236" t="s">
        <v>153</v>
      </c>
      <c r="F135" s="237" t="s">
        <v>154</v>
      </c>
      <c r="G135" s="238" t="s">
        <v>126</v>
      </c>
      <c r="H135" s="239">
        <v>36.840000000000003</v>
      </c>
      <c r="I135" s="240"/>
      <c r="J135" s="241">
        <f>ROUND(I135*H135,2)</f>
        <v>0</v>
      </c>
      <c r="K135" s="237" t="s">
        <v>127</v>
      </c>
      <c r="L135" s="44"/>
      <c r="M135" s="242" t="s">
        <v>1</v>
      </c>
      <c r="N135" s="243" t="s">
        <v>41</v>
      </c>
      <c r="O135" s="91"/>
      <c r="P135" s="244">
        <f>O135*H135</f>
        <v>0</v>
      </c>
      <c r="Q135" s="244">
        <v>0</v>
      </c>
      <c r="R135" s="244">
        <f>Q135*H135</f>
        <v>0</v>
      </c>
      <c r="S135" s="244">
        <v>0</v>
      </c>
      <c r="T135" s="245">
        <f>S135*H135</f>
        <v>0</v>
      </c>
      <c r="U135" s="38"/>
      <c r="V135" s="38"/>
      <c r="W135" s="38"/>
      <c r="X135" s="38"/>
      <c r="Y135" s="38"/>
      <c r="Z135" s="38"/>
      <c r="AA135" s="38"/>
      <c r="AB135" s="38"/>
      <c r="AC135" s="38"/>
      <c r="AD135" s="38"/>
      <c r="AE135" s="38"/>
      <c r="AR135" s="246" t="s">
        <v>128</v>
      </c>
      <c r="AT135" s="246" t="s">
        <v>123</v>
      </c>
      <c r="AU135" s="246" t="s">
        <v>86</v>
      </c>
      <c r="AY135" s="17" t="s">
        <v>121</v>
      </c>
      <c r="BE135" s="247">
        <f>IF(N135="základní",J135,0)</f>
        <v>0</v>
      </c>
      <c r="BF135" s="247">
        <f>IF(N135="snížená",J135,0)</f>
        <v>0</v>
      </c>
      <c r="BG135" s="247">
        <f>IF(N135="zákl. přenesená",J135,0)</f>
        <v>0</v>
      </c>
      <c r="BH135" s="247">
        <f>IF(N135="sníž. přenesená",J135,0)</f>
        <v>0</v>
      </c>
      <c r="BI135" s="247">
        <f>IF(N135="nulová",J135,0)</f>
        <v>0</v>
      </c>
      <c r="BJ135" s="17" t="s">
        <v>84</v>
      </c>
      <c r="BK135" s="247">
        <f>ROUND(I135*H135,2)</f>
        <v>0</v>
      </c>
      <c r="BL135" s="17" t="s">
        <v>128</v>
      </c>
      <c r="BM135" s="246" t="s">
        <v>155</v>
      </c>
    </row>
    <row r="136" s="2" customFormat="1" ht="24" customHeight="1">
      <c r="A136" s="38"/>
      <c r="B136" s="39"/>
      <c r="C136" s="235" t="s">
        <v>156</v>
      </c>
      <c r="D136" s="235" t="s">
        <v>123</v>
      </c>
      <c r="E136" s="236" t="s">
        <v>157</v>
      </c>
      <c r="F136" s="237" t="s">
        <v>158</v>
      </c>
      <c r="G136" s="238" t="s">
        <v>159</v>
      </c>
      <c r="H136" s="239">
        <v>66.311999999999998</v>
      </c>
      <c r="I136" s="240"/>
      <c r="J136" s="241">
        <f>ROUND(I136*H136,2)</f>
        <v>0</v>
      </c>
      <c r="K136" s="237" t="s">
        <v>127</v>
      </c>
      <c r="L136" s="44"/>
      <c r="M136" s="242" t="s">
        <v>1</v>
      </c>
      <c r="N136" s="243" t="s">
        <v>41</v>
      </c>
      <c r="O136" s="91"/>
      <c r="P136" s="244">
        <f>O136*H136</f>
        <v>0</v>
      </c>
      <c r="Q136" s="244">
        <v>0</v>
      </c>
      <c r="R136" s="244">
        <f>Q136*H136</f>
        <v>0</v>
      </c>
      <c r="S136" s="244">
        <v>0</v>
      </c>
      <c r="T136" s="245">
        <f>S136*H136</f>
        <v>0</v>
      </c>
      <c r="U136" s="38"/>
      <c r="V136" s="38"/>
      <c r="W136" s="38"/>
      <c r="X136" s="38"/>
      <c r="Y136" s="38"/>
      <c r="Z136" s="38"/>
      <c r="AA136" s="38"/>
      <c r="AB136" s="38"/>
      <c r="AC136" s="38"/>
      <c r="AD136" s="38"/>
      <c r="AE136" s="38"/>
      <c r="AR136" s="246" t="s">
        <v>128</v>
      </c>
      <c r="AT136" s="246" t="s">
        <v>123</v>
      </c>
      <c r="AU136" s="246" t="s">
        <v>86</v>
      </c>
      <c r="AY136" s="17" t="s">
        <v>121</v>
      </c>
      <c r="BE136" s="247">
        <f>IF(N136="základní",J136,0)</f>
        <v>0</v>
      </c>
      <c r="BF136" s="247">
        <f>IF(N136="snížená",J136,0)</f>
        <v>0</v>
      </c>
      <c r="BG136" s="247">
        <f>IF(N136="zákl. přenesená",J136,0)</f>
        <v>0</v>
      </c>
      <c r="BH136" s="247">
        <f>IF(N136="sníž. přenesená",J136,0)</f>
        <v>0</v>
      </c>
      <c r="BI136" s="247">
        <f>IF(N136="nulová",J136,0)</f>
        <v>0</v>
      </c>
      <c r="BJ136" s="17" t="s">
        <v>84</v>
      </c>
      <c r="BK136" s="247">
        <f>ROUND(I136*H136,2)</f>
        <v>0</v>
      </c>
      <c r="BL136" s="17" t="s">
        <v>128</v>
      </c>
      <c r="BM136" s="246" t="s">
        <v>160</v>
      </c>
    </row>
    <row r="137" s="13" customFormat="1">
      <c r="A137" s="13"/>
      <c r="B137" s="248"/>
      <c r="C137" s="249"/>
      <c r="D137" s="250" t="s">
        <v>130</v>
      </c>
      <c r="E137" s="251" t="s">
        <v>1</v>
      </c>
      <c r="F137" s="252" t="s">
        <v>161</v>
      </c>
      <c r="G137" s="249"/>
      <c r="H137" s="253">
        <v>66.311999999999998</v>
      </c>
      <c r="I137" s="254"/>
      <c r="J137" s="249"/>
      <c r="K137" s="249"/>
      <c r="L137" s="255"/>
      <c r="M137" s="256"/>
      <c r="N137" s="257"/>
      <c r="O137" s="257"/>
      <c r="P137" s="257"/>
      <c r="Q137" s="257"/>
      <c r="R137" s="257"/>
      <c r="S137" s="257"/>
      <c r="T137" s="258"/>
      <c r="U137" s="13"/>
      <c r="V137" s="13"/>
      <c r="W137" s="13"/>
      <c r="X137" s="13"/>
      <c r="Y137" s="13"/>
      <c r="Z137" s="13"/>
      <c r="AA137" s="13"/>
      <c r="AB137" s="13"/>
      <c r="AC137" s="13"/>
      <c r="AD137" s="13"/>
      <c r="AE137" s="13"/>
      <c r="AT137" s="259" t="s">
        <v>130</v>
      </c>
      <c r="AU137" s="259" t="s">
        <v>86</v>
      </c>
      <c r="AV137" s="13" t="s">
        <v>86</v>
      </c>
      <c r="AW137" s="13" t="s">
        <v>33</v>
      </c>
      <c r="AX137" s="13" t="s">
        <v>84</v>
      </c>
      <c r="AY137" s="259" t="s">
        <v>121</v>
      </c>
    </row>
    <row r="138" s="2" customFormat="1" ht="24" customHeight="1">
      <c r="A138" s="38"/>
      <c r="B138" s="39"/>
      <c r="C138" s="235" t="s">
        <v>162</v>
      </c>
      <c r="D138" s="235" t="s">
        <v>123</v>
      </c>
      <c r="E138" s="236" t="s">
        <v>163</v>
      </c>
      <c r="F138" s="237" t="s">
        <v>164</v>
      </c>
      <c r="G138" s="238" t="s">
        <v>165</v>
      </c>
      <c r="H138" s="239">
        <v>76</v>
      </c>
      <c r="I138" s="240"/>
      <c r="J138" s="241">
        <f>ROUND(I138*H138,2)</f>
        <v>0</v>
      </c>
      <c r="K138" s="237" t="s">
        <v>127</v>
      </c>
      <c r="L138" s="44"/>
      <c r="M138" s="242" t="s">
        <v>1</v>
      </c>
      <c r="N138" s="243" t="s">
        <v>41</v>
      </c>
      <c r="O138" s="91"/>
      <c r="P138" s="244">
        <f>O138*H138</f>
        <v>0</v>
      </c>
      <c r="Q138" s="244">
        <v>0</v>
      </c>
      <c r="R138" s="244">
        <f>Q138*H138</f>
        <v>0</v>
      </c>
      <c r="S138" s="244">
        <v>0</v>
      </c>
      <c r="T138" s="245">
        <f>S138*H138</f>
        <v>0</v>
      </c>
      <c r="U138" s="38"/>
      <c r="V138" s="38"/>
      <c r="W138" s="38"/>
      <c r="X138" s="38"/>
      <c r="Y138" s="38"/>
      <c r="Z138" s="38"/>
      <c r="AA138" s="38"/>
      <c r="AB138" s="38"/>
      <c r="AC138" s="38"/>
      <c r="AD138" s="38"/>
      <c r="AE138" s="38"/>
      <c r="AR138" s="246" t="s">
        <v>128</v>
      </c>
      <c r="AT138" s="246" t="s">
        <v>123</v>
      </c>
      <c r="AU138" s="246" t="s">
        <v>86</v>
      </c>
      <c r="AY138" s="17" t="s">
        <v>121</v>
      </c>
      <c r="BE138" s="247">
        <f>IF(N138="základní",J138,0)</f>
        <v>0</v>
      </c>
      <c r="BF138" s="247">
        <f>IF(N138="snížená",J138,0)</f>
        <v>0</v>
      </c>
      <c r="BG138" s="247">
        <f>IF(N138="zákl. přenesená",J138,0)</f>
        <v>0</v>
      </c>
      <c r="BH138" s="247">
        <f>IF(N138="sníž. přenesená",J138,0)</f>
        <v>0</v>
      </c>
      <c r="BI138" s="247">
        <f>IF(N138="nulová",J138,0)</f>
        <v>0</v>
      </c>
      <c r="BJ138" s="17" t="s">
        <v>84</v>
      </c>
      <c r="BK138" s="247">
        <f>ROUND(I138*H138,2)</f>
        <v>0</v>
      </c>
      <c r="BL138" s="17" t="s">
        <v>128</v>
      </c>
      <c r="BM138" s="246" t="s">
        <v>166</v>
      </c>
    </row>
    <row r="139" s="13" customFormat="1">
      <c r="A139" s="13"/>
      <c r="B139" s="248"/>
      <c r="C139" s="249"/>
      <c r="D139" s="250" t="s">
        <v>130</v>
      </c>
      <c r="E139" s="251" t="s">
        <v>1</v>
      </c>
      <c r="F139" s="252" t="s">
        <v>167</v>
      </c>
      <c r="G139" s="249"/>
      <c r="H139" s="253">
        <v>76</v>
      </c>
      <c r="I139" s="254"/>
      <c r="J139" s="249"/>
      <c r="K139" s="249"/>
      <c r="L139" s="255"/>
      <c r="M139" s="256"/>
      <c r="N139" s="257"/>
      <c r="O139" s="257"/>
      <c r="P139" s="257"/>
      <c r="Q139" s="257"/>
      <c r="R139" s="257"/>
      <c r="S139" s="257"/>
      <c r="T139" s="258"/>
      <c r="U139" s="13"/>
      <c r="V139" s="13"/>
      <c r="W139" s="13"/>
      <c r="X139" s="13"/>
      <c r="Y139" s="13"/>
      <c r="Z139" s="13"/>
      <c r="AA139" s="13"/>
      <c r="AB139" s="13"/>
      <c r="AC139" s="13"/>
      <c r="AD139" s="13"/>
      <c r="AE139" s="13"/>
      <c r="AT139" s="259" t="s">
        <v>130</v>
      </c>
      <c r="AU139" s="259" t="s">
        <v>86</v>
      </c>
      <c r="AV139" s="13" t="s">
        <v>86</v>
      </c>
      <c r="AW139" s="13" t="s">
        <v>33</v>
      </c>
      <c r="AX139" s="13" t="s">
        <v>84</v>
      </c>
      <c r="AY139" s="259" t="s">
        <v>121</v>
      </c>
    </row>
    <row r="140" s="2" customFormat="1" ht="24" customHeight="1">
      <c r="A140" s="38"/>
      <c r="B140" s="39"/>
      <c r="C140" s="235" t="s">
        <v>168</v>
      </c>
      <c r="D140" s="235" t="s">
        <v>123</v>
      </c>
      <c r="E140" s="236" t="s">
        <v>169</v>
      </c>
      <c r="F140" s="237" t="s">
        <v>170</v>
      </c>
      <c r="G140" s="238" t="s">
        <v>165</v>
      </c>
      <c r="H140" s="239">
        <v>76</v>
      </c>
      <c r="I140" s="240"/>
      <c r="J140" s="241">
        <f>ROUND(I140*H140,2)</f>
        <v>0</v>
      </c>
      <c r="K140" s="237" t="s">
        <v>127</v>
      </c>
      <c r="L140" s="44"/>
      <c r="M140" s="242" t="s">
        <v>1</v>
      </c>
      <c r="N140" s="243" t="s">
        <v>41</v>
      </c>
      <c r="O140" s="91"/>
      <c r="P140" s="244">
        <f>O140*H140</f>
        <v>0</v>
      </c>
      <c r="Q140" s="244">
        <v>0</v>
      </c>
      <c r="R140" s="244">
        <f>Q140*H140</f>
        <v>0</v>
      </c>
      <c r="S140" s="244">
        <v>0</v>
      </c>
      <c r="T140" s="245">
        <f>S140*H140</f>
        <v>0</v>
      </c>
      <c r="U140" s="38"/>
      <c r="V140" s="38"/>
      <c r="W140" s="38"/>
      <c r="X140" s="38"/>
      <c r="Y140" s="38"/>
      <c r="Z140" s="38"/>
      <c r="AA140" s="38"/>
      <c r="AB140" s="38"/>
      <c r="AC140" s="38"/>
      <c r="AD140" s="38"/>
      <c r="AE140" s="38"/>
      <c r="AR140" s="246" t="s">
        <v>128</v>
      </c>
      <c r="AT140" s="246" t="s">
        <v>123</v>
      </c>
      <c r="AU140" s="246" t="s">
        <v>86</v>
      </c>
      <c r="AY140" s="17" t="s">
        <v>121</v>
      </c>
      <c r="BE140" s="247">
        <f>IF(N140="základní",J140,0)</f>
        <v>0</v>
      </c>
      <c r="BF140" s="247">
        <f>IF(N140="snížená",J140,0)</f>
        <v>0</v>
      </c>
      <c r="BG140" s="247">
        <f>IF(N140="zákl. přenesená",J140,0)</f>
        <v>0</v>
      </c>
      <c r="BH140" s="247">
        <f>IF(N140="sníž. přenesená",J140,0)</f>
        <v>0</v>
      </c>
      <c r="BI140" s="247">
        <f>IF(N140="nulová",J140,0)</f>
        <v>0</v>
      </c>
      <c r="BJ140" s="17" t="s">
        <v>84</v>
      </c>
      <c r="BK140" s="247">
        <f>ROUND(I140*H140,2)</f>
        <v>0</v>
      </c>
      <c r="BL140" s="17" t="s">
        <v>128</v>
      </c>
      <c r="BM140" s="246" t="s">
        <v>171</v>
      </c>
    </row>
    <row r="141" s="2" customFormat="1" ht="16.5" customHeight="1">
      <c r="A141" s="38"/>
      <c r="B141" s="39"/>
      <c r="C141" s="270" t="s">
        <v>172</v>
      </c>
      <c r="D141" s="270" t="s">
        <v>173</v>
      </c>
      <c r="E141" s="271" t="s">
        <v>174</v>
      </c>
      <c r="F141" s="272" t="s">
        <v>175</v>
      </c>
      <c r="G141" s="273" t="s">
        <v>176</v>
      </c>
      <c r="H141" s="274">
        <v>1.1399999999999999</v>
      </c>
      <c r="I141" s="275"/>
      <c r="J141" s="276">
        <f>ROUND(I141*H141,2)</f>
        <v>0</v>
      </c>
      <c r="K141" s="272" t="s">
        <v>127</v>
      </c>
      <c r="L141" s="277"/>
      <c r="M141" s="278" t="s">
        <v>1</v>
      </c>
      <c r="N141" s="279" t="s">
        <v>41</v>
      </c>
      <c r="O141" s="91"/>
      <c r="P141" s="244">
        <f>O141*H141</f>
        <v>0</v>
      </c>
      <c r="Q141" s="244">
        <v>0.001</v>
      </c>
      <c r="R141" s="244">
        <f>Q141*H141</f>
        <v>0.00114</v>
      </c>
      <c r="S141" s="244">
        <v>0</v>
      </c>
      <c r="T141" s="245">
        <f>S141*H141</f>
        <v>0</v>
      </c>
      <c r="U141" s="38"/>
      <c r="V141" s="38"/>
      <c r="W141" s="38"/>
      <c r="X141" s="38"/>
      <c r="Y141" s="38"/>
      <c r="Z141" s="38"/>
      <c r="AA141" s="38"/>
      <c r="AB141" s="38"/>
      <c r="AC141" s="38"/>
      <c r="AD141" s="38"/>
      <c r="AE141" s="38"/>
      <c r="AR141" s="246" t="s">
        <v>156</v>
      </c>
      <c r="AT141" s="246" t="s">
        <v>173</v>
      </c>
      <c r="AU141" s="246" t="s">
        <v>86</v>
      </c>
      <c r="AY141" s="17" t="s">
        <v>121</v>
      </c>
      <c r="BE141" s="247">
        <f>IF(N141="základní",J141,0)</f>
        <v>0</v>
      </c>
      <c r="BF141" s="247">
        <f>IF(N141="snížená",J141,0)</f>
        <v>0</v>
      </c>
      <c r="BG141" s="247">
        <f>IF(N141="zákl. přenesená",J141,0)</f>
        <v>0</v>
      </c>
      <c r="BH141" s="247">
        <f>IF(N141="sníž. přenesená",J141,0)</f>
        <v>0</v>
      </c>
      <c r="BI141" s="247">
        <f>IF(N141="nulová",J141,0)</f>
        <v>0</v>
      </c>
      <c r="BJ141" s="17" t="s">
        <v>84</v>
      </c>
      <c r="BK141" s="247">
        <f>ROUND(I141*H141,2)</f>
        <v>0</v>
      </c>
      <c r="BL141" s="17" t="s">
        <v>128</v>
      </c>
      <c r="BM141" s="246" t="s">
        <v>177</v>
      </c>
    </row>
    <row r="142" s="13" customFormat="1">
      <c r="A142" s="13"/>
      <c r="B142" s="248"/>
      <c r="C142" s="249"/>
      <c r="D142" s="250" t="s">
        <v>130</v>
      </c>
      <c r="E142" s="249"/>
      <c r="F142" s="252" t="s">
        <v>178</v>
      </c>
      <c r="G142" s="249"/>
      <c r="H142" s="253">
        <v>1.1399999999999999</v>
      </c>
      <c r="I142" s="254"/>
      <c r="J142" s="249"/>
      <c r="K142" s="249"/>
      <c r="L142" s="255"/>
      <c r="M142" s="256"/>
      <c r="N142" s="257"/>
      <c r="O142" s="257"/>
      <c r="P142" s="257"/>
      <c r="Q142" s="257"/>
      <c r="R142" s="257"/>
      <c r="S142" s="257"/>
      <c r="T142" s="258"/>
      <c r="U142" s="13"/>
      <c r="V142" s="13"/>
      <c r="W142" s="13"/>
      <c r="X142" s="13"/>
      <c r="Y142" s="13"/>
      <c r="Z142" s="13"/>
      <c r="AA142" s="13"/>
      <c r="AB142" s="13"/>
      <c r="AC142" s="13"/>
      <c r="AD142" s="13"/>
      <c r="AE142" s="13"/>
      <c r="AT142" s="259" t="s">
        <v>130</v>
      </c>
      <c r="AU142" s="259" t="s">
        <v>86</v>
      </c>
      <c r="AV142" s="13" t="s">
        <v>86</v>
      </c>
      <c r="AW142" s="13" t="s">
        <v>4</v>
      </c>
      <c r="AX142" s="13" t="s">
        <v>84</v>
      </c>
      <c r="AY142" s="259" t="s">
        <v>121</v>
      </c>
    </row>
    <row r="143" s="2" customFormat="1" ht="16.5" customHeight="1">
      <c r="A143" s="38"/>
      <c r="B143" s="39"/>
      <c r="C143" s="235" t="s">
        <v>179</v>
      </c>
      <c r="D143" s="235" t="s">
        <v>123</v>
      </c>
      <c r="E143" s="236" t="s">
        <v>180</v>
      </c>
      <c r="F143" s="237" t="s">
        <v>181</v>
      </c>
      <c r="G143" s="238" t="s">
        <v>165</v>
      </c>
      <c r="H143" s="239">
        <v>184.19999999999999</v>
      </c>
      <c r="I143" s="240"/>
      <c r="J143" s="241">
        <f>ROUND(I143*H143,2)</f>
        <v>0</v>
      </c>
      <c r="K143" s="237" t="s">
        <v>127</v>
      </c>
      <c r="L143" s="44"/>
      <c r="M143" s="242" t="s">
        <v>1</v>
      </c>
      <c r="N143" s="243" t="s">
        <v>41</v>
      </c>
      <c r="O143" s="91"/>
      <c r="P143" s="244">
        <f>O143*H143</f>
        <v>0</v>
      </c>
      <c r="Q143" s="244">
        <v>0</v>
      </c>
      <c r="R143" s="244">
        <f>Q143*H143</f>
        <v>0</v>
      </c>
      <c r="S143" s="244">
        <v>0</v>
      </c>
      <c r="T143" s="245">
        <f>S143*H143</f>
        <v>0</v>
      </c>
      <c r="U143" s="38"/>
      <c r="V143" s="38"/>
      <c r="W143" s="38"/>
      <c r="X143" s="38"/>
      <c r="Y143" s="38"/>
      <c r="Z143" s="38"/>
      <c r="AA143" s="38"/>
      <c r="AB143" s="38"/>
      <c r="AC143" s="38"/>
      <c r="AD143" s="38"/>
      <c r="AE143" s="38"/>
      <c r="AR143" s="246" t="s">
        <v>128</v>
      </c>
      <c r="AT143" s="246" t="s">
        <v>123</v>
      </c>
      <c r="AU143" s="246" t="s">
        <v>86</v>
      </c>
      <c r="AY143" s="17" t="s">
        <v>121</v>
      </c>
      <c r="BE143" s="247">
        <f>IF(N143="základní",J143,0)</f>
        <v>0</v>
      </c>
      <c r="BF143" s="247">
        <f>IF(N143="snížená",J143,0)</f>
        <v>0</v>
      </c>
      <c r="BG143" s="247">
        <f>IF(N143="zákl. přenesená",J143,0)</f>
        <v>0</v>
      </c>
      <c r="BH143" s="247">
        <f>IF(N143="sníž. přenesená",J143,0)</f>
        <v>0</v>
      </c>
      <c r="BI143" s="247">
        <f>IF(N143="nulová",J143,0)</f>
        <v>0</v>
      </c>
      <c r="BJ143" s="17" t="s">
        <v>84</v>
      </c>
      <c r="BK143" s="247">
        <f>ROUND(I143*H143,2)</f>
        <v>0</v>
      </c>
      <c r="BL143" s="17" t="s">
        <v>128</v>
      </c>
      <c r="BM143" s="246" t="s">
        <v>182</v>
      </c>
    </row>
    <row r="144" s="13" customFormat="1">
      <c r="A144" s="13"/>
      <c r="B144" s="248"/>
      <c r="C144" s="249"/>
      <c r="D144" s="250" t="s">
        <v>130</v>
      </c>
      <c r="E144" s="251" t="s">
        <v>1</v>
      </c>
      <c r="F144" s="252" t="s">
        <v>183</v>
      </c>
      <c r="G144" s="249"/>
      <c r="H144" s="253">
        <v>184.19999999999999</v>
      </c>
      <c r="I144" s="254"/>
      <c r="J144" s="249"/>
      <c r="K144" s="249"/>
      <c r="L144" s="255"/>
      <c r="M144" s="256"/>
      <c r="N144" s="257"/>
      <c r="O144" s="257"/>
      <c r="P144" s="257"/>
      <c r="Q144" s="257"/>
      <c r="R144" s="257"/>
      <c r="S144" s="257"/>
      <c r="T144" s="258"/>
      <c r="U144" s="13"/>
      <c r="V144" s="13"/>
      <c r="W144" s="13"/>
      <c r="X144" s="13"/>
      <c r="Y144" s="13"/>
      <c r="Z144" s="13"/>
      <c r="AA144" s="13"/>
      <c r="AB144" s="13"/>
      <c r="AC144" s="13"/>
      <c r="AD144" s="13"/>
      <c r="AE144" s="13"/>
      <c r="AT144" s="259" t="s">
        <v>130</v>
      </c>
      <c r="AU144" s="259" t="s">
        <v>86</v>
      </c>
      <c r="AV144" s="13" t="s">
        <v>86</v>
      </c>
      <c r="AW144" s="13" t="s">
        <v>33</v>
      </c>
      <c r="AX144" s="13" t="s">
        <v>84</v>
      </c>
      <c r="AY144" s="259" t="s">
        <v>121</v>
      </c>
    </row>
    <row r="145" s="12" customFormat="1" ht="22.8" customHeight="1">
      <c r="A145" s="12"/>
      <c r="B145" s="219"/>
      <c r="C145" s="220"/>
      <c r="D145" s="221" t="s">
        <v>75</v>
      </c>
      <c r="E145" s="233" t="s">
        <v>128</v>
      </c>
      <c r="F145" s="233" t="s">
        <v>184</v>
      </c>
      <c r="G145" s="220"/>
      <c r="H145" s="220"/>
      <c r="I145" s="223"/>
      <c r="J145" s="234">
        <f>BK145</f>
        <v>0</v>
      </c>
      <c r="K145" s="220"/>
      <c r="L145" s="225"/>
      <c r="M145" s="226"/>
      <c r="N145" s="227"/>
      <c r="O145" s="227"/>
      <c r="P145" s="228">
        <f>P146</f>
        <v>0</v>
      </c>
      <c r="Q145" s="227"/>
      <c r="R145" s="228">
        <f>R146</f>
        <v>0</v>
      </c>
      <c r="S145" s="227"/>
      <c r="T145" s="229">
        <f>T146</f>
        <v>0</v>
      </c>
      <c r="U145" s="12"/>
      <c r="V145" s="12"/>
      <c r="W145" s="12"/>
      <c r="X145" s="12"/>
      <c r="Y145" s="12"/>
      <c r="Z145" s="12"/>
      <c r="AA145" s="12"/>
      <c r="AB145" s="12"/>
      <c r="AC145" s="12"/>
      <c r="AD145" s="12"/>
      <c r="AE145" s="12"/>
      <c r="AR145" s="230" t="s">
        <v>84</v>
      </c>
      <c r="AT145" s="231" t="s">
        <v>75</v>
      </c>
      <c r="AU145" s="231" t="s">
        <v>84</v>
      </c>
      <c r="AY145" s="230" t="s">
        <v>121</v>
      </c>
      <c r="BK145" s="232">
        <f>BK146</f>
        <v>0</v>
      </c>
    </row>
    <row r="146" s="2" customFormat="1" ht="24" customHeight="1">
      <c r="A146" s="38"/>
      <c r="B146" s="39"/>
      <c r="C146" s="235" t="s">
        <v>185</v>
      </c>
      <c r="D146" s="235" t="s">
        <v>123</v>
      </c>
      <c r="E146" s="236" t="s">
        <v>186</v>
      </c>
      <c r="F146" s="237" t="s">
        <v>187</v>
      </c>
      <c r="G146" s="238" t="s">
        <v>165</v>
      </c>
      <c r="H146" s="239">
        <v>147</v>
      </c>
      <c r="I146" s="240"/>
      <c r="J146" s="241">
        <f>ROUND(I146*H146,2)</f>
        <v>0</v>
      </c>
      <c r="K146" s="237" t="s">
        <v>127</v>
      </c>
      <c r="L146" s="44"/>
      <c r="M146" s="242" t="s">
        <v>1</v>
      </c>
      <c r="N146" s="243" t="s">
        <v>41</v>
      </c>
      <c r="O146" s="91"/>
      <c r="P146" s="244">
        <f>O146*H146</f>
        <v>0</v>
      </c>
      <c r="Q146" s="244">
        <v>0</v>
      </c>
      <c r="R146" s="244">
        <f>Q146*H146</f>
        <v>0</v>
      </c>
      <c r="S146" s="244">
        <v>0</v>
      </c>
      <c r="T146" s="245">
        <f>S146*H146</f>
        <v>0</v>
      </c>
      <c r="U146" s="38"/>
      <c r="V146" s="38"/>
      <c r="W146" s="38"/>
      <c r="X146" s="38"/>
      <c r="Y146" s="38"/>
      <c r="Z146" s="38"/>
      <c r="AA146" s="38"/>
      <c r="AB146" s="38"/>
      <c r="AC146" s="38"/>
      <c r="AD146" s="38"/>
      <c r="AE146" s="38"/>
      <c r="AR146" s="246" t="s">
        <v>128</v>
      </c>
      <c r="AT146" s="246" t="s">
        <v>123</v>
      </c>
      <c r="AU146" s="246" t="s">
        <v>86</v>
      </c>
      <c r="AY146" s="17" t="s">
        <v>121</v>
      </c>
      <c r="BE146" s="247">
        <f>IF(N146="základní",J146,0)</f>
        <v>0</v>
      </c>
      <c r="BF146" s="247">
        <f>IF(N146="snížená",J146,0)</f>
        <v>0</v>
      </c>
      <c r="BG146" s="247">
        <f>IF(N146="zákl. přenesená",J146,0)</f>
        <v>0</v>
      </c>
      <c r="BH146" s="247">
        <f>IF(N146="sníž. přenesená",J146,0)</f>
        <v>0</v>
      </c>
      <c r="BI146" s="247">
        <f>IF(N146="nulová",J146,0)</f>
        <v>0</v>
      </c>
      <c r="BJ146" s="17" t="s">
        <v>84</v>
      </c>
      <c r="BK146" s="247">
        <f>ROUND(I146*H146,2)</f>
        <v>0</v>
      </c>
      <c r="BL146" s="17" t="s">
        <v>128</v>
      </c>
      <c r="BM146" s="246" t="s">
        <v>188</v>
      </c>
    </row>
    <row r="147" s="12" customFormat="1" ht="22.8" customHeight="1">
      <c r="A147" s="12"/>
      <c r="B147" s="219"/>
      <c r="C147" s="220"/>
      <c r="D147" s="221" t="s">
        <v>75</v>
      </c>
      <c r="E147" s="233" t="s">
        <v>144</v>
      </c>
      <c r="F147" s="233" t="s">
        <v>189</v>
      </c>
      <c r="G147" s="220"/>
      <c r="H147" s="220"/>
      <c r="I147" s="223"/>
      <c r="J147" s="234">
        <f>BK147</f>
        <v>0</v>
      </c>
      <c r="K147" s="220"/>
      <c r="L147" s="225"/>
      <c r="M147" s="226"/>
      <c r="N147" s="227"/>
      <c r="O147" s="227"/>
      <c r="P147" s="228">
        <f>SUM(P148:P161)</f>
        <v>0</v>
      </c>
      <c r="Q147" s="227"/>
      <c r="R147" s="228">
        <f>SUM(R148:R161)</f>
        <v>48.78783</v>
      </c>
      <c r="S147" s="227"/>
      <c r="T147" s="229">
        <f>SUM(T148:T161)</f>
        <v>0</v>
      </c>
      <c r="U147" s="12"/>
      <c r="V147" s="12"/>
      <c r="W147" s="12"/>
      <c r="X147" s="12"/>
      <c r="Y147" s="12"/>
      <c r="Z147" s="12"/>
      <c r="AA147" s="12"/>
      <c r="AB147" s="12"/>
      <c r="AC147" s="12"/>
      <c r="AD147" s="12"/>
      <c r="AE147" s="12"/>
      <c r="AR147" s="230" t="s">
        <v>84</v>
      </c>
      <c r="AT147" s="231" t="s">
        <v>75</v>
      </c>
      <c r="AU147" s="231" t="s">
        <v>84</v>
      </c>
      <c r="AY147" s="230" t="s">
        <v>121</v>
      </c>
      <c r="BK147" s="232">
        <f>SUM(BK148:BK161)</f>
        <v>0</v>
      </c>
    </row>
    <row r="148" s="2" customFormat="1" ht="16.5" customHeight="1">
      <c r="A148" s="38"/>
      <c r="B148" s="39"/>
      <c r="C148" s="235" t="s">
        <v>190</v>
      </c>
      <c r="D148" s="235" t="s">
        <v>123</v>
      </c>
      <c r="E148" s="236" t="s">
        <v>191</v>
      </c>
      <c r="F148" s="237" t="s">
        <v>192</v>
      </c>
      <c r="G148" s="238" t="s">
        <v>165</v>
      </c>
      <c r="H148" s="239">
        <v>147</v>
      </c>
      <c r="I148" s="240"/>
      <c r="J148" s="241">
        <f>ROUND(I148*H148,2)</f>
        <v>0</v>
      </c>
      <c r="K148" s="237" t="s">
        <v>127</v>
      </c>
      <c r="L148" s="44"/>
      <c r="M148" s="242" t="s">
        <v>1</v>
      </c>
      <c r="N148" s="243" t="s">
        <v>41</v>
      </c>
      <c r="O148" s="91"/>
      <c r="P148" s="244">
        <f>O148*H148</f>
        <v>0</v>
      </c>
      <c r="Q148" s="244">
        <v>0</v>
      </c>
      <c r="R148" s="244">
        <f>Q148*H148</f>
        <v>0</v>
      </c>
      <c r="S148" s="244">
        <v>0</v>
      </c>
      <c r="T148" s="245">
        <f>S148*H148</f>
        <v>0</v>
      </c>
      <c r="U148" s="38"/>
      <c r="V148" s="38"/>
      <c r="W148" s="38"/>
      <c r="X148" s="38"/>
      <c r="Y148" s="38"/>
      <c r="Z148" s="38"/>
      <c r="AA148" s="38"/>
      <c r="AB148" s="38"/>
      <c r="AC148" s="38"/>
      <c r="AD148" s="38"/>
      <c r="AE148" s="38"/>
      <c r="AR148" s="246" t="s">
        <v>128</v>
      </c>
      <c r="AT148" s="246" t="s">
        <v>123</v>
      </c>
      <c r="AU148" s="246" t="s">
        <v>86</v>
      </c>
      <c r="AY148" s="17" t="s">
        <v>121</v>
      </c>
      <c r="BE148" s="247">
        <f>IF(N148="základní",J148,0)</f>
        <v>0</v>
      </c>
      <c r="BF148" s="247">
        <f>IF(N148="snížená",J148,0)</f>
        <v>0</v>
      </c>
      <c r="BG148" s="247">
        <f>IF(N148="zákl. přenesená",J148,0)</f>
        <v>0</v>
      </c>
      <c r="BH148" s="247">
        <f>IF(N148="sníž. přenesená",J148,0)</f>
        <v>0</v>
      </c>
      <c r="BI148" s="247">
        <f>IF(N148="nulová",J148,0)</f>
        <v>0</v>
      </c>
      <c r="BJ148" s="17" t="s">
        <v>84</v>
      </c>
      <c r="BK148" s="247">
        <f>ROUND(I148*H148,2)</f>
        <v>0</v>
      </c>
      <c r="BL148" s="17" t="s">
        <v>128</v>
      </c>
      <c r="BM148" s="246" t="s">
        <v>193</v>
      </c>
    </row>
    <row r="149" s="13" customFormat="1">
      <c r="A149" s="13"/>
      <c r="B149" s="248"/>
      <c r="C149" s="249"/>
      <c r="D149" s="250" t="s">
        <v>130</v>
      </c>
      <c r="E149" s="251" t="s">
        <v>1</v>
      </c>
      <c r="F149" s="252" t="s">
        <v>194</v>
      </c>
      <c r="G149" s="249"/>
      <c r="H149" s="253">
        <v>147</v>
      </c>
      <c r="I149" s="254"/>
      <c r="J149" s="249"/>
      <c r="K149" s="249"/>
      <c r="L149" s="255"/>
      <c r="M149" s="256"/>
      <c r="N149" s="257"/>
      <c r="O149" s="257"/>
      <c r="P149" s="257"/>
      <c r="Q149" s="257"/>
      <c r="R149" s="257"/>
      <c r="S149" s="257"/>
      <c r="T149" s="258"/>
      <c r="U149" s="13"/>
      <c r="V149" s="13"/>
      <c r="W149" s="13"/>
      <c r="X149" s="13"/>
      <c r="Y149" s="13"/>
      <c r="Z149" s="13"/>
      <c r="AA149" s="13"/>
      <c r="AB149" s="13"/>
      <c r="AC149" s="13"/>
      <c r="AD149" s="13"/>
      <c r="AE149" s="13"/>
      <c r="AT149" s="259" t="s">
        <v>130</v>
      </c>
      <c r="AU149" s="259" t="s">
        <v>86</v>
      </c>
      <c r="AV149" s="13" t="s">
        <v>86</v>
      </c>
      <c r="AW149" s="13" t="s">
        <v>33</v>
      </c>
      <c r="AX149" s="13" t="s">
        <v>84</v>
      </c>
      <c r="AY149" s="259" t="s">
        <v>121</v>
      </c>
    </row>
    <row r="150" s="2" customFormat="1" ht="16.5" customHeight="1">
      <c r="A150" s="38"/>
      <c r="B150" s="39"/>
      <c r="C150" s="235" t="s">
        <v>8</v>
      </c>
      <c r="D150" s="235" t="s">
        <v>123</v>
      </c>
      <c r="E150" s="236" t="s">
        <v>195</v>
      </c>
      <c r="F150" s="237" t="s">
        <v>196</v>
      </c>
      <c r="G150" s="238" t="s">
        <v>165</v>
      </c>
      <c r="H150" s="239">
        <v>184.19999999999999</v>
      </c>
      <c r="I150" s="240"/>
      <c r="J150" s="241">
        <f>ROUND(I150*H150,2)</f>
        <v>0</v>
      </c>
      <c r="K150" s="237" t="s">
        <v>127</v>
      </c>
      <c r="L150" s="44"/>
      <c r="M150" s="242" t="s">
        <v>1</v>
      </c>
      <c r="N150" s="243" t="s">
        <v>41</v>
      </c>
      <c r="O150" s="91"/>
      <c r="P150" s="244">
        <f>O150*H150</f>
        <v>0</v>
      </c>
      <c r="Q150" s="244">
        <v>0</v>
      </c>
      <c r="R150" s="244">
        <f>Q150*H150</f>
        <v>0</v>
      </c>
      <c r="S150" s="244">
        <v>0</v>
      </c>
      <c r="T150" s="245">
        <f>S150*H150</f>
        <v>0</v>
      </c>
      <c r="U150" s="38"/>
      <c r="V150" s="38"/>
      <c r="W150" s="38"/>
      <c r="X150" s="38"/>
      <c r="Y150" s="38"/>
      <c r="Z150" s="38"/>
      <c r="AA150" s="38"/>
      <c r="AB150" s="38"/>
      <c r="AC150" s="38"/>
      <c r="AD150" s="38"/>
      <c r="AE150" s="38"/>
      <c r="AR150" s="246" t="s">
        <v>128</v>
      </c>
      <c r="AT150" s="246" t="s">
        <v>123</v>
      </c>
      <c r="AU150" s="246" t="s">
        <v>86</v>
      </c>
      <c r="AY150" s="17" t="s">
        <v>121</v>
      </c>
      <c r="BE150" s="247">
        <f>IF(N150="základní",J150,0)</f>
        <v>0</v>
      </c>
      <c r="BF150" s="247">
        <f>IF(N150="snížená",J150,0)</f>
        <v>0</v>
      </c>
      <c r="BG150" s="247">
        <f>IF(N150="zákl. přenesená",J150,0)</f>
        <v>0</v>
      </c>
      <c r="BH150" s="247">
        <f>IF(N150="sníž. přenesená",J150,0)</f>
        <v>0</v>
      </c>
      <c r="BI150" s="247">
        <f>IF(N150="nulová",J150,0)</f>
        <v>0</v>
      </c>
      <c r="BJ150" s="17" t="s">
        <v>84</v>
      </c>
      <c r="BK150" s="247">
        <f>ROUND(I150*H150,2)</f>
        <v>0</v>
      </c>
      <c r="BL150" s="17" t="s">
        <v>128</v>
      </c>
      <c r="BM150" s="246" t="s">
        <v>197</v>
      </c>
    </row>
    <row r="151" s="14" customFormat="1">
      <c r="A151" s="14"/>
      <c r="B151" s="260"/>
      <c r="C151" s="261"/>
      <c r="D151" s="250" t="s">
        <v>130</v>
      </c>
      <c r="E151" s="262" t="s">
        <v>1</v>
      </c>
      <c r="F151" s="263" t="s">
        <v>198</v>
      </c>
      <c r="G151" s="261"/>
      <c r="H151" s="262" t="s">
        <v>1</v>
      </c>
      <c r="I151" s="264"/>
      <c r="J151" s="261"/>
      <c r="K151" s="261"/>
      <c r="L151" s="265"/>
      <c r="M151" s="266"/>
      <c r="N151" s="267"/>
      <c r="O151" s="267"/>
      <c r="P151" s="267"/>
      <c r="Q151" s="267"/>
      <c r="R151" s="267"/>
      <c r="S151" s="267"/>
      <c r="T151" s="268"/>
      <c r="U151" s="14"/>
      <c r="V151" s="14"/>
      <c r="W151" s="14"/>
      <c r="X151" s="14"/>
      <c r="Y151" s="14"/>
      <c r="Z151" s="14"/>
      <c r="AA151" s="14"/>
      <c r="AB151" s="14"/>
      <c r="AC151" s="14"/>
      <c r="AD151" s="14"/>
      <c r="AE151" s="14"/>
      <c r="AT151" s="269" t="s">
        <v>130</v>
      </c>
      <c r="AU151" s="269" t="s">
        <v>86</v>
      </c>
      <c r="AV151" s="14" t="s">
        <v>84</v>
      </c>
      <c r="AW151" s="14" t="s">
        <v>33</v>
      </c>
      <c r="AX151" s="14" t="s">
        <v>76</v>
      </c>
      <c r="AY151" s="269" t="s">
        <v>121</v>
      </c>
    </row>
    <row r="152" s="13" customFormat="1">
      <c r="A152" s="13"/>
      <c r="B152" s="248"/>
      <c r="C152" s="249"/>
      <c r="D152" s="250" t="s">
        <v>130</v>
      </c>
      <c r="E152" s="251" t="s">
        <v>1</v>
      </c>
      <c r="F152" s="252" t="s">
        <v>183</v>
      </c>
      <c r="G152" s="249"/>
      <c r="H152" s="253">
        <v>184.19999999999999</v>
      </c>
      <c r="I152" s="254"/>
      <c r="J152" s="249"/>
      <c r="K152" s="249"/>
      <c r="L152" s="255"/>
      <c r="M152" s="256"/>
      <c r="N152" s="257"/>
      <c r="O152" s="257"/>
      <c r="P152" s="257"/>
      <c r="Q152" s="257"/>
      <c r="R152" s="257"/>
      <c r="S152" s="257"/>
      <c r="T152" s="258"/>
      <c r="U152" s="13"/>
      <c r="V152" s="13"/>
      <c r="W152" s="13"/>
      <c r="X152" s="13"/>
      <c r="Y152" s="13"/>
      <c r="Z152" s="13"/>
      <c r="AA152" s="13"/>
      <c r="AB152" s="13"/>
      <c r="AC152" s="13"/>
      <c r="AD152" s="13"/>
      <c r="AE152" s="13"/>
      <c r="AT152" s="259" t="s">
        <v>130</v>
      </c>
      <c r="AU152" s="259" t="s">
        <v>86</v>
      </c>
      <c r="AV152" s="13" t="s">
        <v>86</v>
      </c>
      <c r="AW152" s="13" t="s">
        <v>33</v>
      </c>
      <c r="AX152" s="13" t="s">
        <v>84</v>
      </c>
      <c r="AY152" s="259" t="s">
        <v>121</v>
      </c>
    </row>
    <row r="153" s="2" customFormat="1" ht="24" customHeight="1">
      <c r="A153" s="38"/>
      <c r="B153" s="39"/>
      <c r="C153" s="235" t="s">
        <v>199</v>
      </c>
      <c r="D153" s="235" t="s">
        <v>123</v>
      </c>
      <c r="E153" s="236" t="s">
        <v>200</v>
      </c>
      <c r="F153" s="237" t="s">
        <v>201</v>
      </c>
      <c r="G153" s="238" t="s">
        <v>165</v>
      </c>
      <c r="H153" s="239">
        <v>147</v>
      </c>
      <c r="I153" s="240"/>
      <c r="J153" s="241">
        <f>ROUND(I153*H153,2)</f>
        <v>0</v>
      </c>
      <c r="K153" s="237" t="s">
        <v>127</v>
      </c>
      <c r="L153" s="44"/>
      <c r="M153" s="242" t="s">
        <v>1</v>
      </c>
      <c r="N153" s="243" t="s">
        <v>41</v>
      </c>
      <c r="O153" s="91"/>
      <c r="P153" s="244">
        <f>O153*H153</f>
        <v>0</v>
      </c>
      <c r="Q153" s="244">
        <v>0.084250000000000005</v>
      </c>
      <c r="R153" s="244">
        <f>Q153*H153</f>
        <v>12.38475</v>
      </c>
      <c r="S153" s="244">
        <v>0</v>
      </c>
      <c r="T153" s="245">
        <f>S153*H153</f>
        <v>0</v>
      </c>
      <c r="U153" s="38"/>
      <c r="V153" s="38"/>
      <c r="W153" s="38"/>
      <c r="X153" s="38"/>
      <c r="Y153" s="38"/>
      <c r="Z153" s="38"/>
      <c r="AA153" s="38"/>
      <c r="AB153" s="38"/>
      <c r="AC153" s="38"/>
      <c r="AD153" s="38"/>
      <c r="AE153" s="38"/>
      <c r="AR153" s="246" t="s">
        <v>128</v>
      </c>
      <c r="AT153" s="246" t="s">
        <v>123</v>
      </c>
      <c r="AU153" s="246" t="s">
        <v>86</v>
      </c>
      <c r="AY153" s="17" t="s">
        <v>121</v>
      </c>
      <c r="BE153" s="247">
        <f>IF(N153="základní",J153,0)</f>
        <v>0</v>
      </c>
      <c r="BF153" s="247">
        <f>IF(N153="snížená",J153,0)</f>
        <v>0</v>
      </c>
      <c r="BG153" s="247">
        <f>IF(N153="zákl. přenesená",J153,0)</f>
        <v>0</v>
      </c>
      <c r="BH153" s="247">
        <f>IF(N153="sníž. přenesená",J153,0)</f>
        <v>0</v>
      </c>
      <c r="BI153" s="247">
        <f>IF(N153="nulová",J153,0)</f>
        <v>0</v>
      </c>
      <c r="BJ153" s="17" t="s">
        <v>84</v>
      </c>
      <c r="BK153" s="247">
        <f>ROUND(I153*H153,2)</f>
        <v>0</v>
      </c>
      <c r="BL153" s="17" t="s">
        <v>128</v>
      </c>
      <c r="BM153" s="246" t="s">
        <v>202</v>
      </c>
    </row>
    <row r="154" s="2" customFormat="1" ht="16.5" customHeight="1">
      <c r="A154" s="38"/>
      <c r="B154" s="39"/>
      <c r="C154" s="270" t="s">
        <v>203</v>
      </c>
      <c r="D154" s="270" t="s">
        <v>173</v>
      </c>
      <c r="E154" s="271" t="s">
        <v>204</v>
      </c>
      <c r="F154" s="272" t="s">
        <v>205</v>
      </c>
      <c r="G154" s="273" t="s">
        <v>165</v>
      </c>
      <c r="H154" s="274">
        <v>110</v>
      </c>
      <c r="I154" s="275"/>
      <c r="J154" s="276">
        <f>ROUND(I154*H154,2)</f>
        <v>0</v>
      </c>
      <c r="K154" s="272" t="s">
        <v>1</v>
      </c>
      <c r="L154" s="277"/>
      <c r="M154" s="278" t="s">
        <v>1</v>
      </c>
      <c r="N154" s="279" t="s">
        <v>41</v>
      </c>
      <c r="O154" s="91"/>
      <c r="P154" s="244">
        <f>O154*H154</f>
        <v>0</v>
      </c>
      <c r="Q154" s="244">
        <v>0.13100000000000001</v>
      </c>
      <c r="R154" s="244">
        <f>Q154*H154</f>
        <v>14.41</v>
      </c>
      <c r="S154" s="244">
        <v>0</v>
      </c>
      <c r="T154" s="245">
        <f>S154*H154</f>
        <v>0</v>
      </c>
      <c r="U154" s="38"/>
      <c r="V154" s="38"/>
      <c r="W154" s="38"/>
      <c r="X154" s="38"/>
      <c r="Y154" s="38"/>
      <c r="Z154" s="38"/>
      <c r="AA154" s="38"/>
      <c r="AB154" s="38"/>
      <c r="AC154" s="38"/>
      <c r="AD154" s="38"/>
      <c r="AE154" s="38"/>
      <c r="AR154" s="246" t="s">
        <v>156</v>
      </c>
      <c r="AT154" s="246" t="s">
        <v>173</v>
      </c>
      <c r="AU154" s="246" t="s">
        <v>86</v>
      </c>
      <c r="AY154" s="17" t="s">
        <v>121</v>
      </c>
      <c r="BE154" s="247">
        <f>IF(N154="základní",J154,0)</f>
        <v>0</v>
      </c>
      <c r="BF154" s="247">
        <f>IF(N154="snížená",J154,0)</f>
        <v>0</v>
      </c>
      <c r="BG154" s="247">
        <f>IF(N154="zákl. přenesená",J154,0)</f>
        <v>0</v>
      </c>
      <c r="BH154" s="247">
        <f>IF(N154="sníž. přenesená",J154,0)</f>
        <v>0</v>
      </c>
      <c r="BI154" s="247">
        <f>IF(N154="nulová",J154,0)</f>
        <v>0</v>
      </c>
      <c r="BJ154" s="17" t="s">
        <v>84</v>
      </c>
      <c r="BK154" s="247">
        <f>ROUND(I154*H154,2)</f>
        <v>0</v>
      </c>
      <c r="BL154" s="17" t="s">
        <v>128</v>
      </c>
      <c r="BM154" s="246" t="s">
        <v>206</v>
      </c>
    </row>
    <row r="155" s="14" customFormat="1">
      <c r="A155" s="14"/>
      <c r="B155" s="260"/>
      <c r="C155" s="261"/>
      <c r="D155" s="250" t="s">
        <v>130</v>
      </c>
      <c r="E155" s="262" t="s">
        <v>1</v>
      </c>
      <c r="F155" s="263" t="s">
        <v>207</v>
      </c>
      <c r="G155" s="261"/>
      <c r="H155" s="262" t="s">
        <v>1</v>
      </c>
      <c r="I155" s="264"/>
      <c r="J155" s="261"/>
      <c r="K155" s="261"/>
      <c r="L155" s="265"/>
      <c r="M155" s="266"/>
      <c r="N155" s="267"/>
      <c r="O155" s="267"/>
      <c r="P155" s="267"/>
      <c r="Q155" s="267"/>
      <c r="R155" s="267"/>
      <c r="S155" s="267"/>
      <c r="T155" s="268"/>
      <c r="U155" s="14"/>
      <c r="V155" s="14"/>
      <c r="W155" s="14"/>
      <c r="X155" s="14"/>
      <c r="Y155" s="14"/>
      <c r="Z155" s="14"/>
      <c r="AA155" s="14"/>
      <c r="AB155" s="14"/>
      <c r="AC155" s="14"/>
      <c r="AD155" s="14"/>
      <c r="AE155" s="14"/>
      <c r="AT155" s="269" t="s">
        <v>130</v>
      </c>
      <c r="AU155" s="269" t="s">
        <v>86</v>
      </c>
      <c r="AV155" s="14" t="s">
        <v>84</v>
      </c>
      <c r="AW155" s="14" t="s">
        <v>33</v>
      </c>
      <c r="AX155" s="14" t="s">
        <v>76</v>
      </c>
      <c r="AY155" s="269" t="s">
        <v>121</v>
      </c>
    </row>
    <row r="156" s="13" customFormat="1">
      <c r="A156" s="13"/>
      <c r="B156" s="248"/>
      <c r="C156" s="249"/>
      <c r="D156" s="250" t="s">
        <v>130</v>
      </c>
      <c r="E156" s="251" t="s">
        <v>1</v>
      </c>
      <c r="F156" s="252" t="s">
        <v>208</v>
      </c>
      <c r="G156" s="249"/>
      <c r="H156" s="253">
        <v>110</v>
      </c>
      <c r="I156" s="254"/>
      <c r="J156" s="249"/>
      <c r="K156" s="249"/>
      <c r="L156" s="255"/>
      <c r="M156" s="256"/>
      <c r="N156" s="257"/>
      <c r="O156" s="257"/>
      <c r="P156" s="257"/>
      <c r="Q156" s="257"/>
      <c r="R156" s="257"/>
      <c r="S156" s="257"/>
      <c r="T156" s="258"/>
      <c r="U156" s="13"/>
      <c r="V156" s="13"/>
      <c r="W156" s="13"/>
      <c r="X156" s="13"/>
      <c r="Y156" s="13"/>
      <c r="Z156" s="13"/>
      <c r="AA156" s="13"/>
      <c r="AB156" s="13"/>
      <c r="AC156" s="13"/>
      <c r="AD156" s="13"/>
      <c r="AE156" s="13"/>
      <c r="AT156" s="259" t="s">
        <v>130</v>
      </c>
      <c r="AU156" s="259" t="s">
        <v>86</v>
      </c>
      <c r="AV156" s="13" t="s">
        <v>86</v>
      </c>
      <c r="AW156" s="13" t="s">
        <v>33</v>
      </c>
      <c r="AX156" s="13" t="s">
        <v>84</v>
      </c>
      <c r="AY156" s="259" t="s">
        <v>121</v>
      </c>
    </row>
    <row r="157" s="2" customFormat="1" ht="16.5" customHeight="1">
      <c r="A157" s="38"/>
      <c r="B157" s="39"/>
      <c r="C157" s="270" t="s">
        <v>209</v>
      </c>
      <c r="D157" s="270" t="s">
        <v>173</v>
      </c>
      <c r="E157" s="271" t="s">
        <v>210</v>
      </c>
      <c r="F157" s="272" t="s">
        <v>211</v>
      </c>
      <c r="G157" s="273" t="s">
        <v>165</v>
      </c>
      <c r="H157" s="274">
        <v>51.700000000000003</v>
      </c>
      <c r="I157" s="275"/>
      <c r="J157" s="276">
        <f>ROUND(I157*H157,2)</f>
        <v>0</v>
      </c>
      <c r="K157" s="272" t="s">
        <v>1</v>
      </c>
      <c r="L157" s="277"/>
      <c r="M157" s="278" t="s">
        <v>1</v>
      </c>
      <c r="N157" s="279" t="s">
        <v>41</v>
      </c>
      <c r="O157" s="91"/>
      <c r="P157" s="244">
        <f>O157*H157</f>
        <v>0</v>
      </c>
      <c r="Q157" s="244">
        <v>0.13100000000000001</v>
      </c>
      <c r="R157" s="244">
        <f>Q157*H157</f>
        <v>6.7727000000000004</v>
      </c>
      <c r="S157" s="244">
        <v>0</v>
      </c>
      <c r="T157" s="245">
        <f>S157*H157</f>
        <v>0</v>
      </c>
      <c r="U157" s="38"/>
      <c r="V157" s="38"/>
      <c r="W157" s="38"/>
      <c r="X157" s="38"/>
      <c r="Y157" s="38"/>
      <c r="Z157" s="38"/>
      <c r="AA157" s="38"/>
      <c r="AB157" s="38"/>
      <c r="AC157" s="38"/>
      <c r="AD157" s="38"/>
      <c r="AE157" s="38"/>
      <c r="AR157" s="246" t="s">
        <v>156</v>
      </c>
      <c r="AT157" s="246" t="s">
        <v>173</v>
      </c>
      <c r="AU157" s="246" t="s">
        <v>86</v>
      </c>
      <c r="AY157" s="17" t="s">
        <v>121</v>
      </c>
      <c r="BE157" s="247">
        <f>IF(N157="základní",J157,0)</f>
        <v>0</v>
      </c>
      <c r="BF157" s="247">
        <f>IF(N157="snížená",J157,0)</f>
        <v>0</v>
      </c>
      <c r="BG157" s="247">
        <f>IF(N157="zákl. přenesená",J157,0)</f>
        <v>0</v>
      </c>
      <c r="BH157" s="247">
        <f>IF(N157="sníž. přenesená",J157,0)</f>
        <v>0</v>
      </c>
      <c r="BI157" s="247">
        <f>IF(N157="nulová",J157,0)</f>
        <v>0</v>
      </c>
      <c r="BJ157" s="17" t="s">
        <v>84</v>
      </c>
      <c r="BK157" s="247">
        <f>ROUND(I157*H157,2)</f>
        <v>0</v>
      </c>
      <c r="BL157" s="17" t="s">
        <v>128</v>
      </c>
      <c r="BM157" s="246" t="s">
        <v>212</v>
      </c>
    </row>
    <row r="158" s="14" customFormat="1">
      <c r="A158" s="14"/>
      <c r="B158" s="260"/>
      <c r="C158" s="261"/>
      <c r="D158" s="250" t="s">
        <v>130</v>
      </c>
      <c r="E158" s="262" t="s">
        <v>1</v>
      </c>
      <c r="F158" s="263" t="s">
        <v>213</v>
      </c>
      <c r="G158" s="261"/>
      <c r="H158" s="262" t="s">
        <v>1</v>
      </c>
      <c r="I158" s="264"/>
      <c r="J158" s="261"/>
      <c r="K158" s="261"/>
      <c r="L158" s="265"/>
      <c r="M158" s="266"/>
      <c r="N158" s="267"/>
      <c r="O158" s="267"/>
      <c r="P158" s="267"/>
      <c r="Q158" s="267"/>
      <c r="R158" s="267"/>
      <c r="S158" s="267"/>
      <c r="T158" s="268"/>
      <c r="U158" s="14"/>
      <c r="V158" s="14"/>
      <c r="W158" s="14"/>
      <c r="X158" s="14"/>
      <c r="Y158" s="14"/>
      <c r="Z158" s="14"/>
      <c r="AA158" s="14"/>
      <c r="AB158" s="14"/>
      <c r="AC158" s="14"/>
      <c r="AD158" s="14"/>
      <c r="AE158" s="14"/>
      <c r="AT158" s="269" t="s">
        <v>130</v>
      </c>
      <c r="AU158" s="269" t="s">
        <v>86</v>
      </c>
      <c r="AV158" s="14" t="s">
        <v>84</v>
      </c>
      <c r="AW158" s="14" t="s">
        <v>33</v>
      </c>
      <c r="AX158" s="14" t="s">
        <v>76</v>
      </c>
      <c r="AY158" s="269" t="s">
        <v>121</v>
      </c>
    </row>
    <row r="159" s="13" customFormat="1">
      <c r="A159" s="13"/>
      <c r="B159" s="248"/>
      <c r="C159" s="249"/>
      <c r="D159" s="250" t="s">
        <v>130</v>
      </c>
      <c r="E159" s="251" t="s">
        <v>1</v>
      </c>
      <c r="F159" s="252" t="s">
        <v>214</v>
      </c>
      <c r="G159" s="249"/>
      <c r="H159" s="253">
        <v>51.700000000000003</v>
      </c>
      <c r="I159" s="254"/>
      <c r="J159" s="249"/>
      <c r="K159" s="249"/>
      <c r="L159" s="255"/>
      <c r="M159" s="256"/>
      <c r="N159" s="257"/>
      <c r="O159" s="257"/>
      <c r="P159" s="257"/>
      <c r="Q159" s="257"/>
      <c r="R159" s="257"/>
      <c r="S159" s="257"/>
      <c r="T159" s="258"/>
      <c r="U159" s="13"/>
      <c r="V159" s="13"/>
      <c r="W159" s="13"/>
      <c r="X159" s="13"/>
      <c r="Y159" s="13"/>
      <c r="Z159" s="13"/>
      <c r="AA159" s="13"/>
      <c r="AB159" s="13"/>
      <c r="AC159" s="13"/>
      <c r="AD159" s="13"/>
      <c r="AE159" s="13"/>
      <c r="AT159" s="259" t="s">
        <v>130</v>
      </c>
      <c r="AU159" s="259" t="s">
        <v>86</v>
      </c>
      <c r="AV159" s="13" t="s">
        <v>86</v>
      </c>
      <c r="AW159" s="13" t="s">
        <v>33</v>
      </c>
      <c r="AX159" s="13" t="s">
        <v>84</v>
      </c>
      <c r="AY159" s="259" t="s">
        <v>121</v>
      </c>
    </row>
    <row r="160" s="2" customFormat="1" ht="36" customHeight="1">
      <c r="A160" s="38"/>
      <c r="B160" s="39"/>
      <c r="C160" s="235" t="s">
        <v>215</v>
      </c>
      <c r="D160" s="235" t="s">
        <v>123</v>
      </c>
      <c r="E160" s="236" t="s">
        <v>216</v>
      </c>
      <c r="F160" s="237" t="s">
        <v>217</v>
      </c>
      <c r="G160" s="238" t="s">
        <v>165</v>
      </c>
      <c r="H160" s="239">
        <v>147</v>
      </c>
      <c r="I160" s="240"/>
      <c r="J160" s="241">
        <f>ROUND(I160*H160,2)</f>
        <v>0</v>
      </c>
      <c r="K160" s="237" t="s">
        <v>127</v>
      </c>
      <c r="L160" s="44"/>
      <c r="M160" s="242" t="s">
        <v>1</v>
      </c>
      <c r="N160" s="243" t="s">
        <v>41</v>
      </c>
      <c r="O160" s="91"/>
      <c r="P160" s="244">
        <f>O160*H160</f>
        <v>0</v>
      </c>
      <c r="Q160" s="244">
        <v>0</v>
      </c>
      <c r="R160" s="244">
        <f>Q160*H160</f>
        <v>0</v>
      </c>
      <c r="S160" s="244">
        <v>0</v>
      </c>
      <c r="T160" s="245">
        <f>S160*H160</f>
        <v>0</v>
      </c>
      <c r="U160" s="38"/>
      <c r="V160" s="38"/>
      <c r="W160" s="38"/>
      <c r="X160" s="38"/>
      <c r="Y160" s="38"/>
      <c r="Z160" s="38"/>
      <c r="AA160" s="38"/>
      <c r="AB160" s="38"/>
      <c r="AC160" s="38"/>
      <c r="AD160" s="38"/>
      <c r="AE160" s="38"/>
      <c r="AR160" s="246" t="s">
        <v>128</v>
      </c>
      <c r="AT160" s="246" t="s">
        <v>123</v>
      </c>
      <c r="AU160" s="246" t="s">
        <v>86</v>
      </c>
      <c r="AY160" s="17" t="s">
        <v>121</v>
      </c>
      <c r="BE160" s="247">
        <f>IF(N160="základní",J160,0)</f>
        <v>0</v>
      </c>
      <c r="BF160" s="247">
        <f>IF(N160="snížená",J160,0)</f>
        <v>0</v>
      </c>
      <c r="BG160" s="247">
        <f>IF(N160="zákl. přenesená",J160,0)</f>
        <v>0</v>
      </c>
      <c r="BH160" s="247">
        <f>IF(N160="sníž. přenesená",J160,0)</f>
        <v>0</v>
      </c>
      <c r="BI160" s="247">
        <f>IF(N160="nulová",J160,0)</f>
        <v>0</v>
      </c>
      <c r="BJ160" s="17" t="s">
        <v>84</v>
      </c>
      <c r="BK160" s="247">
        <f>ROUND(I160*H160,2)</f>
        <v>0</v>
      </c>
      <c r="BL160" s="17" t="s">
        <v>128</v>
      </c>
      <c r="BM160" s="246" t="s">
        <v>218</v>
      </c>
    </row>
    <row r="161" s="2" customFormat="1" ht="24" customHeight="1">
      <c r="A161" s="38"/>
      <c r="B161" s="39"/>
      <c r="C161" s="235" t="s">
        <v>219</v>
      </c>
      <c r="D161" s="235" t="s">
        <v>123</v>
      </c>
      <c r="E161" s="236" t="s">
        <v>220</v>
      </c>
      <c r="F161" s="237" t="s">
        <v>221</v>
      </c>
      <c r="G161" s="238" t="s">
        <v>165</v>
      </c>
      <c r="H161" s="239">
        <v>147</v>
      </c>
      <c r="I161" s="240"/>
      <c r="J161" s="241">
        <f>ROUND(I161*H161,2)</f>
        <v>0</v>
      </c>
      <c r="K161" s="237" t="s">
        <v>127</v>
      </c>
      <c r="L161" s="44"/>
      <c r="M161" s="242" t="s">
        <v>1</v>
      </c>
      <c r="N161" s="243" t="s">
        <v>41</v>
      </c>
      <c r="O161" s="91"/>
      <c r="P161" s="244">
        <f>O161*H161</f>
        <v>0</v>
      </c>
      <c r="Q161" s="244">
        <v>0.10353999999999999</v>
      </c>
      <c r="R161" s="244">
        <f>Q161*H161</f>
        <v>15.220379999999999</v>
      </c>
      <c r="S161" s="244">
        <v>0</v>
      </c>
      <c r="T161" s="245">
        <f>S161*H161</f>
        <v>0</v>
      </c>
      <c r="U161" s="38"/>
      <c r="V161" s="38"/>
      <c r="W161" s="38"/>
      <c r="X161" s="38"/>
      <c r="Y161" s="38"/>
      <c r="Z161" s="38"/>
      <c r="AA161" s="38"/>
      <c r="AB161" s="38"/>
      <c r="AC161" s="38"/>
      <c r="AD161" s="38"/>
      <c r="AE161" s="38"/>
      <c r="AR161" s="246" t="s">
        <v>128</v>
      </c>
      <c r="AT161" s="246" t="s">
        <v>123</v>
      </c>
      <c r="AU161" s="246" t="s">
        <v>86</v>
      </c>
      <c r="AY161" s="17" t="s">
        <v>121</v>
      </c>
      <c r="BE161" s="247">
        <f>IF(N161="základní",J161,0)</f>
        <v>0</v>
      </c>
      <c r="BF161" s="247">
        <f>IF(N161="snížená",J161,0)</f>
        <v>0</v>
      </c>
      <c r="BG161" s="247">
        <f>IF(N161="zákl. přenesená",J161,0)</f>
        <v>0</v>
      </c>
      <c r="BH161" s="247">
        <f>IF(N161="sníž. přenesená",J161,0)</f>
        <v>0</v>
      </c>
      <c r="BI161" s="247">
        <f>IF(N161="nulová",J161,0)</f>
        <v>0</v>
      </c>
      <c r="BJ161" s="17" t="s">
        <v>84</v>
      </c>
      <c r="BK161" s="247">
        <f>ROUND(I161*H161,2)</f>
        <v>0</v>
      </c>
      <c r="BL161" s="17" t="s">
        <v>128</v>
      </c>
      <c r="BM161" s="246" t="s">
        <v>222</v>
      </c>
    </row>
    <row r="162" s="12" customFormat="1" ht="22.8" customHeight="1">
      <c r="A162" s="12"/>
      <c r="B162" s="219"/>
      <c r="C162" s="220"/>
      <c r="D162" s="221" t="s">
        <v>75</v>
      </c>
      <c r="E162" s="233" t="s">
        <v>162</v>
      </c>
      <c r="F162" s="233" t="s">
        <v>223</v>
      </c>
      <c r="G162" s="220"/>
      <c r="H162" s="220"/>
      <c r="I162" s="223"/>
      <c r="J162" s="234">
        <f>BK162</f>
        <v>0</v>
      </c>
      <c r="K162" s="220"/>
      <c r="L162" s="225"/>
      <c r="M162" s="226"/>
      <c r="N162" s="227"/>
      <c r="O162" s="227"/>
      <c r="P162" s="228">
        <f>SUM(P163:P171)</f>
        <v>0</v>
      </c>
      <c r="Q162" s="227"/>
      <c r="R162" s="228">
        <f>SUM(R163:R171)</f>
        <v>37.729253459999995</v>
      </c>
      <c r="S162" s="227"/>
      <c r="T162" s="229">
        <f>SUM(T163:T171)</f>
        <v>1.8</v>
      </c>
      <c r="U162" s="12"/>
      <c r="V162" s="12"/>
      <c r="W162" s="12"/>
      <c r="X162" s="12"/>
      <c r="Y162" s="12"/>
      <c r="Z162" s="12"/>
      <c r="AA162" s="12"/>
      <c r="AB162" s="12"/>
      <c r="AC162" s="12"/>
      <c r="AD162" s="12"/>
      <c r="AE162" s="12"/>
      <c r="AR162" s="230" t="s">
        <v>84</v>
      </c>
      <c r="AT162" s="231" t="s">
        <v>75</v>
      </c>
      <c r="AU162" s="231" t="s">
        <v>84</v>
      </c>
      <c r="AY162" s="230" t="s">
        <v>121</v>
      </c>
      <c r="BK162" s="232">
        <f>SUM(BK163:BK171)</f>
        <v>0</v>
      </c>
    </row>
    <row r="163" s="2" customFormat="1" ht="24" customHeight="1">
      <c r="A163" s="38"/>
      <c r="B163" s="39"/>
      <c r="C163" s="235" t="s">
        <v>7</v>
      </c>
      <c r="D163" s="235" t="s">
        <v>123</v>
      </c>
      <c r="E163" s="236" t="s">
        <v>224</v>
      </c>
      <c r="F163" s="237" t="s">
        <v>225</v>
      </c>
      <c r="G163" s="238" t="s">
        <v>226</v>
      </c>
      <c r="H163" s="239">
        <v>119.5</v>
      </c>
      <c r="I163" s="240"/>
      <c r="J163" s="241">
        <f>ROUND(I163*H163,2)</f>
        <v>0</v>
      </c>
      <c r="K163" s="237" t="s">
        <v>127</v>
      </c>
      <c r="L163" s="44"/>
      <c r="M163" s="242" t="s">
        <v>1</v>
      </c>
      <c r="N163" s="243" t="s">
        <v>41</v>
      </c>
      <c r="O163" s="91"/>
      <c r="P163" s="244">
        <f>O163*H163</f>
        <v>0</v>
      </c>
      <c r="Q163" s="244">
        <v>0.1295</v>
      </c>
      <c r="R163" s="244">
        <f>Q163*H163</f>
        <v>15.475250000000001</v>
      </c>
      <c r="S163" s="244">
        <v>0</v>
      </c>
      <c r="T163" s="245">
        <f>S163*H163</f>
        <v>0</v>
      </c>
      <c r="U163" s="38"/>
      <c r="V163" s="38"/>
      <c r="W163" s="38"/>
      <c r="X163" s="38"/>
      <c r="Y163" s="38"/>
      <c r="Z163" s="38"/>
      <c r="AA163" s="38"/>
      <c r="AB163" s="38"/>
      <c r="AC163" s="38"/>
      <c r="AD163" s="38"/>
      <c r="AE163" s="38"/>
      <c r="AR163" s="246" t="s">
        <v>128</v>
      </c>
      <c r="AT163" s="246" t="s">
        <v>123</v>
      </c>
      <c r="AU163" s="246" t="s">
        <v>86</v>
      </c>
      <c r="AY163" s="17" t="s">
        <v>121</v>
      </c>
      <c r="BE163" s="247">
        <f>IF(N163="základní",J163,0)</f>
        <v>0</v>
      </c>
      <c r="BF163" s="247">
        <f>IF(N163="snížená",J163,0)</f>
        <v>0</v>
      </c>
      <c r="BG163" s="247">
        <f>IF(N163="zákl. přenesená",J163,0)</f>
        <v>0</v>
      </c>
      <c r="BH163" s="247">
        <f>IF(N163="sníž. přenesená",J163,0)</f>
        <v>0</v>
      </c>
      <c r="BI163" s="247">
        <f>IF(N163="nulová",J163,0)</f>
        <v>0</v>
      </c>
      <c r="BJ163" s="17" t="s">
        <v>84</v>
      </c>
      <c r="BK163" s="247">
        <f>ROUND(I163*H163,2)</f>
        <v>0</v>
      </c>
      <c r="BL163" s="17" t="s">
        <v>128</v>
      </c>
      <c r="BM163" s="246" t="s">
        <v>227</v>
      </c>
    </row>
    <row r="164" s="13" customFormat="1">
      <c r="A164" s="13"/>
      <c r="B164" s="248"/>
      <c r="C164" s="249"/>
      <c r="D164" s="250" t="s">
        <v>130</v>
      </c>
      <c r="E164" s="251" t="s">
        <v>1</v>
      </c>
      <c r="F164" s="252" t="s">
        <v>228</v>
      </c>
      <c r="G164" s="249"/>
      <c r="H164" s="253">
        <v>119.5</v>
      </c>
      <c r="I164" s="254"/>
      <c r="J164" s="249"/>
      <c r="K164" s="249"/>
      <c r="L164" s="255"/>
      <c r="M164" s="256"/>
      <c r="N164" s="257"/>
      <c r="O164" s="257"/>
      <c r="P164" s="257"/>
      <c r="Q164" s="257"/>
      <c r="R164" s="257"/>
      <c r="S164" s="257"/>
      <c r="T164" s="258"/>
      <c r="U164" s="13"/>
      <c r="V164" s="13"/>
      <c r="W164" s="13"/>
      <c r="X164" s="13"/>
      <c r="Y164" s="13"/>
      <c r="Z164" s="13"/>
      <c r="AA164" s="13"/>
      <c r="AB164" s="13"/>
      <c r="AC164" s="13"/>
      <c r="AD164" s="13"/>
      <c r="AE164" s="13"/>
      <c r="AT164" s="259" t="s">
        <v>130</v>
      </c>
      <c r="AU164" s="259" t="s">
        <v>86</v>
      </c>
      <c r="AV164" s="13" t="s">
        <v>86</v>
      </c>
      <c r="AW164" s="13" t="s">
        <v>33</v>
      </c>
      <c r="AX164" s="13" t="s">
        <v>84</v>
      </c>
      <c r="AY164" s="259" t="s">
        <v>121</v>
      </c>
    </row>
    <row r="165" s="2" customFormat="1" ht="16.5" customHeight="1">
      <c r="A165" s="38"/>
      <c r="B165" s="39"/>
      <c r="C165" s="270" t="s">
        <v>229</v>
      </c>
      <c r="D165" s="270" t="s">
        <v>173</v>
      </c>
      <c r="E165" s="271" t="s">
        <v>230</v>
      </c>
      <c r="F165" s="272" t="s">
        <v>231</v>
      </c>
      <c r="G165" s="273" t="s">
        <v>226</v>
      </c>
      <c r="H165" s="274">
        <v>120</v>
      </c>
      <c r="I165" s="275"/>
      <c r="J165" s="276">
        <f>ROUND(I165*H165,2)</f>
        <v>0</v>
      </c>
      <c r="K165" s="272" t="s">
        <v>127</v>
      </c>
      <c r="L165" s="277"/>
      <c r="M165" s="278" t="s">
        <v>1</v>
      </c>
      <c r="N165" s="279" t="s">
        <v>41</v>
      </c>
      <c r="O165" s="91"/>
      <c r="P165" s="244">
        <f>O165*H165</f>
        <v>0</v>
      </c>
      <c r="Q165" s="244">
        <v>0.044999999999999998</v>
      </c>
      <c r="R165" s="244">
        <f>Q165*H165</f>
        <v>5.3999999999999995</v>
      </c>
      <c r="S165" s="244">
        <v>0</v>
      </c>
      <c r="T165" s="245">
        <f>S165*H165</f>
        <v>0</v>
      </c>
      <c r="U165" s="38"/>
      <c r="V165" s="38"/>
      <c r="W165" s="38"/>
      <c r="X165" s="38"/>
      <c r="Y165" s="38"/>
      <c r="Z165" s="38"/>
      <c r="AA165" s="38"/>
      <c r="AB165" s="38"/>
      <c r="AC165" s="38"/>
      <c r="AD165" s="38"/>
      <c r="AE165" s="38"/>
      <c r="AR165" s="246" t="s">
        <v>156</v>
      </c>
      <c r="AT165" s="246" t="s">
        <v>173</v>
      </c>
      <c r="AU165" s="246" t="s">
        <v>86</v>
      </c>
      <c r="AY165" s="17" t="s">
        <v>121</v>
      </c>
      <c r="BE165" s="247">
        <f>IF(N165="základní",J165,0)</f>
        <v>0</v>
      </c>
      <c r="BF165" s="247">
        <f>IF(N165="snížená",J165,0)</f>
        <v>0</v>
      </c>
      <c r="BG165" s="247">
        <f>IF(N165="zákl. přenesená",J165,0)</f>
        <v>0</v>
      </c>
      <c r="BH165" s="247">
        <f>IF(N165="sníž. přenesená",J165,0)</f>
        <v>0</v>
      </c>
      <c r="BI165" s="247">
        <f>IF(N165="nulová",J165,0)</f>
        <v>0</v>
      </c>
      <c r="BJ165" s="17" t="s">
        <v>84</v>
      </c>
      <c r="BK165" s="247">
        <f>ROUND(I165*H165,2)</f>
        <v>0</v>
      </c>
      <c r="BL165" s="17" t="s">
        <v>128</v>
      </c>
      <c r="BM165" s="246" t="s">
        <v>232</v>
      </c>
    </row>
    <row r="166" s="2" customFormat="1" ht="24" customHeight="1">
      <c r="A166" s="38"/>
      <c r="B166" s="39"/>
      <c r="C166" s="235" t="s">
        <v>233</v>
      </c>
      <c r="D166" s="235" t="s">
        <v>123</v>
      </c>
      <c r="E166" s="236" t="s">
        <v>234</v>
      </c>
      <c r="F166" s="237" t="s">
        <v>235</v>
      </c>
      <c r="G166" s="238" t="s">
        <v>126</v>
      </c>
      <c r="H166" s="239">
        <v>7.4690000000000003</v>
      </c>
      <c r="I166" s="240"/>
      <c r="J166" s="241">
        <f>ROUND(I166*H166,2)</f>
        <v>0</v>
      </c>
      <c r="K166" s="237" t="s">
        <v>127</v>
      </c>
      <c r="L166" s="44"/>
      <c r="M166" s="242" t="s">
        <v>1</v>
      </c>
      <c r="N166" s="243" t="s">
        <v>41</v>
      </c>
      <c r="O166" s="91"/>
      <c r="P166" s="244">
        <f>O166*H166</f>
        <v>0</v>
      </c>
      <c r="Q166" s="244">
        <v>2.2563399999999998</v>
      </c>
      <c r="R166" s="244">
        <f>Q166*H166</f>
        <v>16.852603459999997</v>
      </c>
      <c r="S166" s="244">
        <v>0</v>
      </c>
      <c r="T166" s="245">
        <f>S166*H166</f>
        <v>0</v>
      </c>
      <c r="U166" s="38"/>
      <c r="V166" s="38"/>
      <c r="W166" s="38"/>
      <c r="X166" s="38"/>
      <c r="Y166" s="38"/>
      <c r="Z166" s="38"/>
      <c r="AA166" s="38"/>
      <c r="AB166" s="38"/>
      <c r="AC166" s="38"/>
      <c r="AD166" s="38"/>
      <c r="AE166" s="38"/>
      <c r="AR166" s="246" t="s">
        <v>128</v>
      </c>
      <c r="AT166" s="246" t="s">
        <v>123</v>
      </c>
      <c r="AU166" s="246" t="s">
        <v>86</v>
      </c>
      <c r="AY166" s="17" t="s">
        <v>121</v>
      </c>
      <c r="BE166" s="247">
        <f>IF(N166="základní",J166,0)</f>
        <v>0</v>
      </c>
      <c r="BF166" s="247">
        <f>IF(N166="snížená",J166,0)</f>
        <v>0</v>
      </c>
      <c r="BG166" s="247">
        <f>IF(N166="zákl. přenesená",J166,0)</f>
        <v>0</v>
      </c>
      <c r="BH166" s="247">
        <f>IF(N166="sníž. přenesená",J166,0)</f>
        <v>0</v>
      </c>
      <c r="BI166" s="247">
        <f>IF(N166="nulová",J166,0)</f>
        <v>0</v>
      </c>
      <c r="BJ166" s="17" t="s">
        <v>84</v>
      </c>
      <c r="BK166" s="247">
        <f>ROUND(I166*H166,2)</f>
        <v>0</v>
      </c>
      <c r="BL166" s="17" t="s">
        <v>128</v>
      </c>
      <c r="BM166" s="246" t="s">
        <v>236</v>
      </c>
    </row>
    <row r="167" s="13" customFormat="1">
      <c r="A167" s="13"/>
      <c r="B167" s="248"/>
      <c r="C167" s="249"/>
      <c r="D167" s="250" t="s">
        <v>130</v>
      </c>
      <c r="E167" s="251" t="s">
        <v>1</v>
      </c>
      <c r="F167" s="252" t="s">
        <v>237</v>
      </c>
      <c r="G167" s="249"/>
      <c r="H167" s="253">
        <v>7.4690000000000003</v>
      </c>
      <c r="I167" s="254"/>
      <c r="J167" s="249"/>
      <c r="K167" s="249"/>
      <c r="L167" s="255"/>
      <c r="M167" s="256"/>
      <c r="N167" s="257"/>
      <c r="O167" s="257"/>
      <c r="P167" s="257"/>
      <c r="Q167" s="257"/>
      <c r="R167" s="257"/>
      <c r="S167" s="257"/>
      <c r="T167" s="258"/>
      <c r="U167" s="13"/>
      <c r="V167" s="13"/>
      <c r="W167" s="13"/>
      <c r="X167" s="13"/>
      <c r="Y167" s="13"/>
      <c r="Z167" s="13"/>
      <c r="AA167" s="13"/>
      <c r="AB167" s="13"/>
      <c r="AC167" s="13"/>
      <c r="AD167" s="13"/>
      <c r="AE167" s="13"/>
      <c r="AT167" s="259" t="s">
        <v>130</v>
      </c>
      <c r="AU167" s="259" t="s">
        <v>86</v>
      </c>
      <c r="AV167" s="13" t="s">
        <v>86</v>
      </c>
      <c r="AW167" s="13" t="s">
        <v>33</v>
      </c>
      <c r="AX167" s="13" t="s">
        <v>84</v>
      </c>
      <c r="AY167" s="259" t="s">
        <v>121</v>
      </c>
    </row>
    <row r="168" s="2" customFormat="1" ht="16.5" customHeight="1">
      <c r="A168" s="38"/>
      <c r="B168" s="39"/>
      <c r="C168" s="235" t="s">
        <v>238</v>
      </c>
      <c r="D168" s="235" t="s">
        <v>123</v>
      </c>
      <c r="E168" s="236" t="s">
        <v>239</v>
      </c>
      <c r="F168" s="237" t="s">
        <v>240</v>
      </c>
      <c r="G168" s="238" t="s">
        <v>226</v>
      </c>
      <c r="H168" s="239">
        <v>10</v>
      </c>
      <c r="I168" s="240"/>
      <c r="J168" s="241">
        <f>ROUND(I168*H168,2)</f>
        <v>0</v>
      </c>
      <c r="K168" s="237" t="s">
        <v>127</v>
      </c>
      <c r="L168" s="44"/>
      <c r="M168" s="242" t="s">
        <v>1</v>
      </c>
      <c r="N168" s="243" t="s">
        <v>41</v>
      </c>
      <c r="O168" s="91"/>
      <c r="P168" s="244">
        <f>O168*H168</f>
        <v>0</v>
      </c>
      <c r="Q168" s="244">
        <v>0.00013999999999999999</v>
      </c>
      <c r="R168" s="244">
        <f>Q168*H168</f>
        <v>0.0013999999999999998</v>
      </c>
      <c r="S168" s="244">
        <v>0</v>
      </c>
      <c r="T168" s="245">
        <f>S168*H168</f>
        <v>0</v>
      </c>
      <c r="U168" s="38"/>
      <c r="V168" s="38"/>
      <c r="W168" s="38"/>
      <c r="X168" s="38"/>
      <c r="Y168" s="38"/>
      <c r="Z168" s="38"/>
      <c r="AA168" s="38"/>
      <c r="AB168" s="38"/>
      <c r="AC168" s="38"/>
      <c r="AD168" s="38"/>
      <c r="AE168" s="38"/>
      <c r="AR168" s="246" t="s">
        <v>128</v>
      </c>
      <c r="AT168" s="246" t="s">
        <v>123</v>
      </c>
      <c r="AU168" s="246" t="s">
        <v>86</v>
      </c>
      <c r="AY168" s="17" t="s">
        <v>121</v>
      </c>
      <c r="BE168" s="247">
        <f>IF(N168="základní",J168,0)</f>
        <v>0</v>
      </c>
      <c r="BF168" s="247">
        <f>IF(N168="snížená",J168,0)</f>
        <v>0</v>
      </c>
      <c r="BG168" s="247">
        <f>IF(N168="zákl. přenesená",J168,0)</f>
        <v>0</v>
      </c>
      <c r="BH168" s="247">
        <f>IF(N168="sníž. přenesená",J168,0)</f>
        <v>0</v>
      </c>
      <c r="BI168" s="247">
        <f>IF(N168="nulová",J168,0)</f>
        <v>0</v>
      </c>
      <c r="BJ168" s="17" t="s">
        <v>84</v>
      </c>
      <c r="BK168" s="247">
        <f>ROUND(I168*H168,2)</f>
        <v>0</v>
      </c>
      <c r="BL168" s="17" t="s">
        <v>128</v>
      </c>
      <c r="BM168" s="246" t="s">
        <v>241</v>
      </c>
    </row>
    <row r="169" s="2" customFormat="1" ht="16.5" customHeight="1">
      <c r="A169" s="38"/>
      <c r="B169" s="39"/>
      <c r="C169" s="235" t="s">
        <v>242</v>
      </c>
      <c r="D169" s="235" t="s">
        <v>123</v>
      </c>
      <c r="E169" s="236" t="s">
        <v>243</v>
      </c>
      <c r="F169" s="237" t="s">
        <v>244</v>
      </c>
      <c r="G169" s="238" t="s">
        <v>126</v>
      </c>
      <c r="H169" s="239">
        <v>0.90000000000000002</v>
      </c>
      <c r="I169" s="240"/>
      <c r="J169" s="241">
        <f>ROUND(I169*H169,2)</f>
        <v>0</v>
      </c>
      <c r="K169" s="237" t="s">
        <v>127</v>
      </c>
      <c r="L169" s="44"/>
      <c r="M169" s="242" t="s">
        <v>1</v>
      </c>
      <c r="N169" s="243" t="s">
        <v>41</v>
      </c>
      <c r="O169" s="91"/>
      <c r="P169" s="244">
        <f>O169*H169</f>
        <v>0</v>
      </c>
      <c r="Q169" s="244">
        <v>0</v>
      </c>
      <c r="R169" s="244">
        <f>Q169*H169</f>
        <v>0</v>
      </c>
      <c r="S169" s="244">
        <v>2</v>
      </c>
      <c r="T169" s="245">
        <f>S169*H169</f>
        <v>1.8</v>
      </c>
      <c r="U169" s="38"/>
      <c r="V169" s="38"/>
      <c r="W169" s="38"/>
      <c r="X169" s="38"/>
      <c r="Y169" s="38"/>
      <c r="Z169" s="38"/>
      <c r="AA169" s="38"/>
      <c r="AB169" s="38"/>
      <c r="AC169" s="38"/>
      <c r="AD169" s="38"/>
      <c r="AE169" s="38"/>
      <c r="AR169" s="246" t="s">
        <v>128</v>
      </c>
      <c r="AT169" s="246" t="s">
        <v>123</v>
      </c>
      <c r="AU169" s="246" t="s">
        <v>86</v>
      </c>
      <c r="AY169" s="17" t="s">
        <v>121</v>
      </c>
      <c r="BE169" s="247">
        <f>IF(N169="základní",J169,0)</f>
        <v>0</v>
      </c>
      <c r="BF169" s="247">
        <f>IF(N169="snížená",J169,0)</f>
        <v>0</v>
      </c>
      <c r="BG169" s="247">
        <f>IF(N169="zákl. přenesená",J169,0)</f>
        <v>0</v>
      </c>
      <c r="BH169" s="247">
        <f>IF(N169="sníž. přenesená",J169,0)</f>
        <v>0</v>
      </c>
      <c r="BI169" s="247">
        <f>IF(N169="nulová",J169,0)</f>
        <v>0</v>
      </c>
      <c r="BJ169" s="17" t="s">
        <v>84</v>
      </c>
      <c r="BK169" s="247">
        <f>ROUND(I169*H169,2)</f>
        <v>0</v>
      </c>
      <c r="BL169" s="17" t="s">
        <v>128</v>
      </c>
      <c r="BM169" s="246" t="s">
        <v>245</v>
      </c>
    </row>
    <row r="170" s="14" customFormat="1">
      <c r="A170" s="14"/>
      <c r="B170" s="260"/>
      <c r="C170" s="261"/>
      <c r="D170" s="250" t="s">
        <v>130</v>
      </c>
      <c r="E170" s="262" t="s">
        <v>1</v>
      </c>
      <c r="F170" s="263" t="s">
        <v>246</v>
      </c>
      <c r="G170" s="261"/>
      <c r="H170" s="262" t="s">
        <v>1</v>
      </c>
      <c r="I170" s="264"/>
      <c r="J170" s="261"/>
      <c r="K170" s="261"/>
      <c r="L170" s="265"/>
      <c r="M170" s="266"/>
      <c r="N170" s="267"/>
      <c r="O170" s="267"/>
      <c r="P170" s="267"/>
      <c r="Q170" s="267"/>
      <c r="R170" s="267"/>
      <c r="S170" s="267"/>
      <c r="T170" s="268"/>
      <c r="U170" s="14"/>
      <c r="V170" s="14"/>
      <c r="W170" s="14"/>
      <c r="X170" s="14"/>
      <c r="Y170" s="14"/>
      <c r="Z170" s="14"/>
      <c r="AA170" s="14"/>
      <c r="AB170" s="14"/>
      <c r="AC170" s="14"/>
      <c r="AD170" s="14"/>
      <c r="AE170" s="14"/>
      <c r="AT170" s="269" t="s">
        <v>130</v>
      </c>
      <c r="AU170" s="269" t="s">
        <v>86</v>
      </c>
      <c r="AV170" s="14" t="s">
        <v>84</v>
      </c>
      <c r="AW170" s="14" t="s">
        <v>33</v>
      </c>
      <c r="AX170" s="14" t="s">
        <v>76</v>
      </c>
      <c r="AY170" s="269" t="s">
        <v>121</v>
      </c>
    </row>
    <row r="171" s="13" customFormat="1">
      <c r="A171" s="13"/>
      <c r="B171" s="248"/>
      <c r="C171" s="249"/>
      <c r="D171" s="250" t="s">
        <v>130</v>
      </c>
      <c r="E171" s="251" t="s">
        <v>1</v>
      </c>
      <c r="F171" s="252" t="s">
        <v>247</v>
      </c>
      <c r="G171" s="249"/>
      <c r="H171" s="253">
        <v>0.90000000000000002</v>
      </c>
      <c r="I171" s="254"/>
      <c r="J171" s="249"/>
      <c r="K171" s="249"/>
      <c r="L171" s="255"/>
      <c r="M171" s="256"/>
      <c r="N171" s="257"/>
      <c r="O171" s="257"/>
      <c r="P171" s="257"/>
      <c r="Q171" s="257"/>
      <c r="R171" s="257"/>
      <c r="S171" s="257"/>
      <c r="T171" s="258"/>
      <c r="U171" s="13"/>
      <c r="V171" s="13"/>
      <c r="W171" s="13"/>
      <c r="X171" s="13"/>
      <c r="Y171" s="13"/>
      <c r="Z171" s="13"/>
      <c r="AA171" s="13"/>
      <c r="AB171" s="13"/>
      <c r="AC171" s="13"/>
      <c r="AD171" s="13"/>
      <c r="AE171" s="13"/>
      <c r="AT171" s="259" t="s">
        <v>130</v>
      </c>
      <c r="AU171" s="259" t="s">
        <v>86</v>
      </c>
      <c r="AV171" s="13" t="s">
        <v>86</v>
      </c>
      <c r="AW171" s="13" t="s">
        <v>33</v>
      </c>
      <c r="AX171" s="13" t="s">
        <v>84</v>
      </c>
      <c r="AY171" s="259" t="s">
        <v>121</v>
      </c>
    </row>
    <row r="172" s="12" customFormat="1" ht="22.8" customHeight="1">
      <c r="A172" s="12"/>
      <c r="B172" s="219"/>
      <c r="C172" s="220"/>
      <c r="D172" s="221" t="s">
        <v>75</v>
      </c>
      <c r="E172" s="233" t="s">
        <v>248</v>
      </c>
      <c r="F172" s="233" t="s">
        <v>249</v>
      </c>
      <c r="G172" s="220"/>
      <c r="H172" s="220"/>
      <c r="I172" s="223"/>
      <c r="J172" s="234">
        <f>BK172</f>
        <v>0</v>
      </c>
      <c r="K172" s="220"/>
      <c r="L172" s="225"/>
      <c r="M172" s="226"/>
      <c r="N172" s="227"/>
      <c r="O172" s="227"/>
      <c r="P172" s="228">
        <f>SUM(P173:P176)</f>
        <v>0</v>
      </c>
      <c r="Q172" s="227"/>
      <c r="R172" s="228">
        <f>SUM(R173:R176)</f>
        <v>0</v>
      </c>
      <c r="S172" s="227"/>
      <c r="T172" s="229">
        <f>SUM(T173:T176)</f>
        <v>0</v>
      </c>
      <c r="U172" s="12"/>
      <c r="V172" s="12"/>
      <c r="W172" s="12"/>
      <c r="X172" s="12"/>
      <c r="Y172" s="12"/>
      <c r="Z172" s="12"/>
      <c r="AA172" s="12"/>
      <c r="AB172" s="12"/>
      <c r="AC172" s="12"/>
      <c r="AD172" s="12"/>
      <c r="AE172" s="12"/>
      <c r="AR172" s="230" t="s">
        <v>84</v>
      </c>
      <c r="AT172" s="231" t="s">
        <v>75</v>
      </c>
      <c r="AU172" s="231" t="s">
        <v>84</v>
      </c>
      <c r="AY172" s="230" t="s">
        <v>121</v>
      </c>
      <c r="BK172" s="232">
        <f>SUM(BK173:BK176)</f>
        <v>0</v>
      </c>
    </row>
    <row r="173" s="2" customFormat="1" ht="16.5" customHeight="1">
      <c r="A173" s="38"/>
      <c r="B173" s="39"/>
      <c r="C173" s="235" t="s">
        <v>250</v>
      </c>
      <c r="D173" s="235" t="s">
        <v>123</v>
      </c>
      <c r="E173" s="236" t="s">
        <v>251</v>
      </c>
      <c r="F173" s="237" t="s">
        <v>252</v>
      </c>
      <c r="G173" s="238" t="s">
        <v>159</v>
      </c>
      <c r="H173" s="239">
        <v>1.8</v>
      </c>
      <c r="I173" s="240"/>
      <c r="J173" s="241">
        <f>ROUND(I173*H173,2)</f>
        <v>0</v>
      </c>
      <c r="K173" s="237" t="s">
        <v>127</v>
      </c>
      <c r="L173" s="44"/>
      <c r="M173" s="242" t="s">
        <v>1</v>
      </c>
      <c r="N173" s="243" t="s">
        <v>41</v>
      </c>
      <c r="O173" s="91"/>
      <c r="P173" s="244">
        <f>O173*H173</f>
        <v>0</v>
      </c>
      <c r="Q173" s="244">
        <v>0</v>
      </c>
      <c r="R173" s="244">
        <f>Q173*H173</f>
        <v>0</v>
      </c>
      <c r="S173" s="244">
        <v>0</v>
      </c>
      <c r="T173" s="245">
        <f>S173*H173</f>
        <v>0</v>
      </c>
      <c r="U173" s="38"/>
      <c r="V173" s="38"/>
      <c r="W173" s="38"/>
      <c r="X173" s="38"/>
      <c r="Y173" s="38"/>
      <c r="Z173" s="38"/>
      <c r="AA173" s="38"/>
      <c r="AB173" s="38"/>
      <c r="AC173" s="38"/>
      <c r="AD173" s="38"/>
      <c r="AE173" s="38"/>
      <c r="AR173" s="246" t="s">
        <v>128</v>
      </c>
      <c r="AT173" s="246" t="s">
        <v>123</v>
      </c>
      <c r="AU173" s="246" t="s">
        <v>86</v>
      </c>
      <c r="AY173" s="17" t="s">
        <v>121</v>
      </c>
      <c r="BE173" s="247">
        <f>IF(N173="základní",J173,0)</f>
        <v>0</v>
      </c>
      <c r="BF173" s="247">
        <f>IF(N173="snížená",J173,0)</f>
        <v>0</v>
      </c>
      <c r="BG173" s="247">
        <f>IF(N173="zákl. přenesená",J173,0)</f>
        <v>0</v>
      </c>
      <c r="BH173" s="247">
        <f>IF(N173="sníž. přenesená",J173,0)</f>
        <v>0</v>
      </c>
      <c r="BI173" s="247">
        <f>IF(N173="nulová",J173,0)</f>
        <v>0</v>
      </c>
      <c r="BJ173" s="17" t="s">
        <v>84</v>
      </c>
      <c r="BK173" s="247">
        <f>ROUND(I173*H173,2)</f>
        <v>0</v>
      </c>
      <c r="BL173" s="17" t="s">
        <v>128</v>
      </c>
      <c r="BM173" s="246" t="s">
        <v>253</v>
      </c>
    </row>
    <row r="174" s="2" customFormat="1" ht="24" customHeight="1">
      <c r="A174" s="38"/>
      <c r="B174" s="39"/>
      <c r="C174" s="235" t="s">
        <v>254</v>
      </c>
      <c r="D174" s="235" t="s">
        <v>123</v>
      </c>
      <c r="E174" s="236" t="s">
        <v>255</v>
      </c>
      <c r="F174" s="237" t="s">
        <v>256</v>
      </c>
      <c r="G174" s="238" t="s">
        <v>159</v>
      </c>
      <c r="H174" s="239">
        <v>1.8</v>
      </c>
      <c r="I174" s="240"/>
      <c r="J174" s="241">
        <f>ROUND(I174*H174,2)</f>
        <v>0</v>
      </c>
      <c r="K174" s="237" t="s">
        <v>127</v>
      </c>
      <c r="L174" s="44"/>
      <c r="M174" s="242" t="s">
        <v>1</v>
      </c>
      <c r="N174" s="243" t="s">
        <v>41</v>
      </c>
      <c r="O174" s="91"/>
      <c r="P174" s="244">
        <f>O174*H174</f>
        <v>0</v>
      </c>
      <c r="Q174" s="244">
        <v>0</v>
      </c>
      <c r="R174" s="244">
        <f>Q174*H174</f>
        <v>0</v>
      </c>
      <c r="S174" s="244">
        <v>0</v>
      </c>
      <c r="T174" s="245">
        <f>S174*H174</f>
        <v>0</v>
      </c>
      <c r="U174" s="38"/>
      <c r="V174" s="38"/>
      <c r="W174" s="38"/>
      <c r="X174" s="38"/>
      <c r="Y174" s="38"/>
      <c r="Z174" s="38"/>
      <c r="AA174" s="38"/>
      <c r="AB174" s="38"/>
      <c r="AC174" s="38"/>
      <c r="AD174" s="38"/>
      <c r="AE174" s="38"/>
      <c r="AR174" s="246" t="s">
        <v>128</v>
      </c>
      <c r="AT174" s="246" t="s">
        <v>123</v>
      </c>
      <c r="AU174" s="246" t="s">
        <v>86</v>
      </c>
      <c r="AY174" s="17" t="s">
        <v>121</v>
      </c>
      <c r="BE174" s="247">
        <f>IF(N174="základní",J174,0)</f>
        <v>0</v>
      </c>
      <c r="BF174" s="247">
        <f>IF(N174="snížená",J174,0)</f>
        <v>0</v>
      </c>
      <c r="BG174" s="247">
        <f>IF(N174="zákl. přenesená",J174,0)</f>
        <v>0</v>
      </c>
      <c r="BH174" s="247">
        <f>IF(N174="sníž. přenesená",J174,0)</f>
        <v>0</v>
      </c>
      <c r="BI174" s="247">
        <f>IF(N174="nulová",J174,0)</f>
        <v>0</v>
      </c>
      <c r="BJ174" s="17" t="s">
        <v>84</v>
      </c>
      <c r="BK174" s="247">
        <f>ROUND(I174*H174,2)</f>
        <v>0</v>
      </c>
      <c r="BL174" s="17" t="s">
        <v>128</v>
      </c>
      <c r="BM174" s="246" t="s">
        <v>257</v>
      </c>
    </row>
    <row r="175" s="2" customFormat="1" ht="24" customHeight="1">
      <c r="A175" s="38"/>
      <c r="B175" s="39"/>
      <c r="C175" s="235" t="s">
        <v>258</v>
      </c>
      <c r="D175" s="235" t="s">
        <v>123</v>
      </c>
      <c r="E175" s="236" t="s">
        <v>259</v>
      </c>
      <c r="F175" s="237" t="s">
        <v>260</v>
      </c>
      <c r="G175" s="238" t="s">
        <v>159</v>
      </c>
      <c r="H175" s="239">
        <v>1.8</v>
      </c>
      <c r="I175" s="240"/>
      <c r="J175" s="241">
        <f>ROUND(I175*H175,2)</f>
        <v>0</v>
      </c>
      <c r="K175" s="237" t="s">
        <v>127</v>
      </c>
      <c r="L175" s="44"/>
      <c r="M175" s="242" t="s">
        <v>1</v>
      </c>
      <c r="N175" s="243" t="s">
        <v>41</v>
      </c>
      <c r="O175" s="91"/>
      <c r="P175" s="244">
        <f>O175*H175</f>
        <v>0</v>
      </c>
      <c r="Q175" s="244">
        <v>0</v>
      </c>
      <c r="R175" s="244">
        <f>Q175*H175</f>
        <v>0</v>
      </c>
      <c r="S175" s="244">
        <v>0</v>
      </c>
      <c r="T175" s="245">
        <f>S175*H175</f>
        <v>0</v>
      </c>
      <c r="U175" s="38"/>
      <c r="V175" s="38"/>
      <c r="W175" s="38"/>
      <c r="X175" s="38"/>
      <c r="Y175" s="38"/>
      <c r="Z175" s="38"/>
      <c r="AA175" s="38"/>
      <c r="AB175" s="38"/>
      <c r="AC175" s="38"/>
      <c r="AD175" s="38"/>
      <c r="AE175" s="38"/>
      <c r="AR175" s="246" t="s">
        <v>128</v>
      </c>
      <c r="AT175" s="246" t="s">
        <v>123</v>
      </c>
      <c r="AU175" s="246" t="s">
        <v>86</v>
      </c>
      <c r="AY175" s="17" t="s">
        <v>121</v>
      </c>
      <c r="BE175" s="247">
        <f>IF(N175="základní",J175,0)</f>
        <v>0</v>
      </c>
      <c r="BF175" s="247">
        <f>IF(N175="snížená",J175,0)</f>
        <v>0</v>
      </c>
      <c r="BG175" s="247">
        <f>IF(N175="zákl. přenesená",J175,0)</f>
        <v>0</v>
      </c>
      <c r="BH175" s="247">
        <f>IF(N175="sníž. přenesená",J175,0)</f>
        <v>0</v>
      </c>
      <c r="BI175" s="247">
        <f>IF(N175="nulová",J175,0)</f>
        <v>0</v>
      </c>
      <c r="BJ175" s="17" t="s">
        <v>84</v>
      </c>
      <c r="BK175" s="247">
        <f>ROUND(I175*H175,2)</f>
        <v>0</v>
      </c>
      <c r="BL175" s="17" t="s">
        <v>128</v>
      </c>
      <c r="BM175" s="246" t="s">
        <v>261</v>
      </c>
    </row>
    <row r="176" s="2" customFormat="1" ht="24" customHeight="1">
      <c r="A176" s="38"/>
      <c r="B176" s="39"/>
      <c r="C176" s="235" t="s">
        <v>262</v>
      </c>
      <c r="D176" s="235" t="s">
        <v>123</v>
      </c>
      <c r="E176" s="236" t="s">
        <v>263</v>
      </c>
      <c r="F176" s="237" t="s">
        <v>264</v>
      </c>
      <c r="G176" s="238" t="s">
        <v>159</v>
      </c>
      <c r="H176" s="239">
        <v>0.73799999999999999</v>
      </c>
      <c r="I176" s="240"/>
      <c r="J176" s="241">
        <f>ROUND(I176*H176,2)</f>
        <v>0</v>
      </c>
      <c r="K176" s="237" t="s">
        <v>127</v>
      </c>
      <c r="L176" s="44"/>
      <c r="M176" s="242" t="s">
        <v>1</v>
      </c>
      <c r="N176" s="243" t="s">
        <v>41</v>
      </c>
      <c r="O176" s="91"/>
      <c r="P176" s="244">
        <f>O176*H176</f>
        <v>0</v>
      </c>
      <c r="Q176" s="244">
        <v>0</v>
      </c>
      <c r="R176" s="244">
        <f>Q176*H176</f>
        <v>0</v>
      </c>
      <c r="S176" s="244">
        <v>0</v>
      </c>
      <c r="T176" s="245">
        <f>S176*H176</f>
        <v>0</v>
      </c>
      <c r="U176" s="38"/>
      <c r="V176" s="38"/>
      <c r="W176" s="38"/>
      <c r="X176" s="38"/>
      <c r="Y176" s="38"/>
      <c r="Z176" s="38"/>
      <c r="AA176" s="38"/>
      <c r="AB176" s="38"/>
      <c r="AC176" s="38"/>
      <c r="AD176" s="38"/>
      <c r="AE176" s="38"/>
      <c r="AR176" s="246" t="s">
        <v>128</v>
      </c>
      <c r="AT176" s="246" t="s">
        <v>123</v>
      </c>
      <c r="AU176" s="246" t="s">
        <v>86</v>
      </c>
      <c r="AY176" s="17" t="s">
        <v>121</v>
      </c>
      <c r="BE176" s="247">
        <f>IF(N176="základní",J176,0)</f>
        <v>0</v>
      </c>
      <c r="BF176" s="247">
        <f>IF(N176="snížená",J176,0)</f>
        <v>0</v>
      </c>
      <c r="BG176" s="247">
        <f>IF(N176="zákl. přenesená",J176,0)</f>
        <v>0</v>
      </c>
      <c r="BH176" s="247">
        <f>IF(N176="sníž. přenesená",J176,0)</f>
        <v>0</v>
      </c>
      <c r="BI176" s="247">
        <f>IF(N176="nulová",J176,0)</f>
        <v>0</v>
      </c>
      <c r="BJ176" s="17" t="s">
        <v>84</v>
      </c>
      <c r="BK176" s="247">
        <f>ROUND(I176*H176,2)</f>
        <v>0</v>
      </c>
      <c r="BL176" s="17" t="s">
        <v>128</v>
      </c>
      <c r="BM176" s="246" t="s">
        <v>265</v>
      </c>
    </row>
    <row r="177" s="12" customFormat="1" ht="22.8" customHeight="1">
      <c r="A177" s="12"/>
      <c r="B177" s="219"/>
      <c r="C177" s="220"/>
      <c r="D177" s="221" t="s">
        <v>75</v>
      </c>
      <c r="E177" s="233" t="s">
        <v>266</v>
      </c>
      <c r="F177" s="233" t="s">
        <v>267</v>
      </c>
      <c r="G177" s="220"/>
      <c r="H177" s="220"/>
      <c r="I177" s="223"/>
      <c r="J177" s="234">
        <f>BK177</f>
        <v>0</v>
      </c>
      <c r="K177" s="220"/>
      <c r="L177" s="225"/>
      <c r="M177" s="226"/>
      <c r="N177" s="227"/>
      <c r="O177" s="227"/>
      <c r="P177" s="228">
        <f>P178</f>
        <v>0</v>
      </c>
      <c r="Q177" s="227"/>
      <c r="R177" s="228">
        <f>R178</f>
        <v>0</v>
      </c>
      <c r="S177" s="227"/>
      <c r="T177" s="229">
        <f>T178</f>
        <v>0</v>
      </c>
      <c r="U177" s="12"/>
      <c r="V177" s="12"/>
      <c r="W177" s="12"/>
      <c r="X177" s="12"/>
      <c r="Y177" s="12"/>
      <c r="Z177" s="12"/>
      <c r="AA177" s="12"/>
      <c r="AB177" s="12"/>
      <c r="AC177" s="12"/>
      <c r="AD177" s="12"/>
      <c r="AE177" s="12"/>
      <c r="AR177" s="230" t="s">
        <v>84</v>
      </c>
      <c r="AT177" s="231" t="s">
        <v>75</v>
      </c>
      <c r="AU177" s="231" t="s">
        <v>84</v>
      </c>
      <c r="AY177" s="230" t="s">
        <v>121</v>
      </c>
      <c r="BK177" s="232">
        <f>BK178</f>
        <v>0</v>
      </c>
    </row>
    <row r="178" s="2" customFormat="1" ht="24" customHeight="1">
      <c r="A178" s="38"/>
      <c r="B178" s="39"/>
      <c r="C178" s="235" t="s">
        <v>268</v>
      </c>
      <c r="D178" s="235" t="s">
        <v>123</v>
      </c>
      <c r="E178" s="236" t="s">
        <v>269</v>
      </c>
      <c r="F178" s="237" t="s">
        <v>270</v>
      </c>
      <c r="G178" s="238" t="s">
        <v>159</v>
      </c>
      <c r="H178" s="239">
        <v>86.518000000000001</v>
      </c>
      <c r="I178" s="240"/>
      <c r="J178" s="241">
        <f>ROUND(I178*H178,2)</f>
        <v>0</v>
      </c>
      <c r="K178" s="237" t="s">
        <v>127</v>
      </c>
      <c r="L178" s="44"/>
      <c r="M178" s="280" t="s">
        <v>1</v>
      </c>
      <c r="N178" s="281" t="s">
        <v>41</v>
      </c>
      <c r="O178" s="282"/>
      <c r="P178" s="283">
        <f>O178*H178</f>
        <v>0</v>
      </c>
      <c r="Q178" s="283">
        <v>0</v>
      </c>
      <c r="R178" s="283">
        <f>Q178*H178</f>
        <v>0</v>
      </c>
      <c r="S178" s="283">
        <v>0</v>
      </c>
      <c r="T178" s="284">
        <f>S178*H178</f>
        <v>0</v>
      </c>
      <c r="U178" s="38"/>
      <c r="V178" s="38"/>
      <c r="W178" s="38"/>
      <c r="X178" s="38"/>
      <c r="Y178" s="38"/>
      <c r="Z178" s="38"/>
      <c r="AA178" s="38"/>
      <c r="AB178" s="38"/>
      <c r="AC178" s="38"/>
      <c r="AD178" s="38"/>
      <c r="AE178" s="38"/>
      <c r="AR178" s="246" t="s">
        <v>128</v>
      </c>
      <c r="AT178" s="246" t="s">
        <v>123</v>
      </c>
      <c r="AU178" s="246" t="s">
        <v>86</v>
      </c>
      <c r="AY178" s="17" t="s">
        <v>121</v>
      </c>
      <c r="BE178" s="247">
        <f>IF(N178="základní",J178,0)</f>
        <v>0</v>
      </c>
      <c r="BF178" s="247">
        <f>IF(N178="snížená",J178,0)</f>
        <v>0</v>
      </c>
      <c r="BG178" s="247">
        <f>IF(N178="zákl. přenesená",J178,0)</f>
        <v>0</v>
      </c>
      <c r="BH178" s="247">
        <f>IF(N178="sníž. přenesená",J178,0)</f>
        <v>0</v>
      </c>
      <c r="BI178" s="247">
        <f>IF(N178="nulová",J178,0)</f>
        <v>0</v>
      </c>
      <c r="BJ178" s="17" t="s">
        <v>84</v>
      </c>
      <c r="BK178" s="247">
        <f>ROUND(I178*H178,2)</f>
        <v>0</v>
      </c>
      <c r="BL178" s="17" t="s">
        <v>128</v>
      </c>
      <c r="BM178" s="246" t="s">
        <v>271</v>
      </c>
    </row>
    <row r="179" s="2" customFormat="1" ht="6.96" customHeight="1">
      <c r="A179" s="38"/>
      <c r="B179" s="66"/>
      <c r="C179" s="67"/>
      <c r="D179" s="67"/>
      <c r="E179" s="67"/>
      <c r="F179" s="67"/>
      <c r="G179" s="67"/>
      <c r="H179" s="67"/>
      <c r="I179" s="183"/>
      <c r="J179" s="67"/>
      <c r="K179" s="67"/>
      <c r="L179" s="44"/>
      <c r="M179" s="38"/>
      <c r="O179" s="38"/>
      <c r="P179" s="38"/>
      <c r="Q179" s="38"/>
      <c r="R179" s="38"/>
      <c r="S179" s="38"/>
      <c r="T179" s="38"/>
      <c r="U179" s="38"/>
      <c r="V179" s="38"/>
      <c r="W179" s="38"/>
      <c r="X179" s="38"/>
      <c r="Y179" s="38"/>
      <c r="Z179" s="38"/>
      <c r="AA179" s="38"/>
      <c r="AB179" s="38"/>
      <c r="AC179" s="38"/>
      <c r="AD179" s="38"/>
      <c r="AE179" s="38"/>
    </row>
  </sheetData>
  <sheetProtection sheet="1" autoFilter="0" formatColumns="0" formatRows="0" objects="1" scenarios="1" spinCount="100000" saltValue="5Ok05ILraX9cZUWS0uSqfNiv1DIT3YjlpAellwOqVIooP3tQnrQuPVI/E59FJVf7TO7uw8BT8trs6lKY8F1I/w==" hashValue="KpfrZzBlowMPsmxLN/iv+GHQ971kZynT3lH0oRuUTAQ39FZEd42J2+6khk0dZMd/bTgMpSXZZrG6uNbxfEag8g==" algorithmName="SHA-512" password="CC35"/>
  <autoFilter ref="C122:K178"/>
  <mergeCells count="9">
    <mergeCell ref="E7:H7"/>
    <mergeCell ref="E9:H9"/>
    <mergeCell ref="E18:H18"/>
    <mergeCell ref="E27:H27"/>
    <mergeCell ref="E85:H85"/>
    <mergeCell ref="E87:H87"/>
    <mergeCell ref="E113:H113"/>
    <mergeCell ref="E115:H115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" style="1" customWidth="1"/>
    <col min="2" max="2" width="1.67" style="1" customWidth="1"/>
    <col min="3" max="3" width="4.17" style="1" customWidth="1"/>
    <col min="4" max="4" width="4.33" style="1" customWidth="1"/>
    <col min="5" max="5" width="17.17" style="1" customWidth="1"/>
    <col min="6" max="6" width="50.83" style="1" customWidth="1"/>
    <col min="7" max="7" width="7" style="1" customWidth="1"/>
    <col min="8" max="8" width="11.5" style="1" customWidth="1"/>
    <col min="9" max="9" width="20.17" style="136" customWidth="1"/>
    <col min="10" max="10" width="20.17" style="1" customWidth="1"/>
    <col min="11" max="11" width="20.17" style="1" customWidth="1"/>
    <col min="12" max="12" width="9.33" style="1" customWidth="1"/>
    <col min="13" max="13" width="10.83" style="1" hidden="1" customWidth="1"/>
    <col min="14" max="14" width="9.33" style="1" hidden="1"/>
    <col min="15" max="15" width="14.17" style="1" hidden="1" customWidth="1"/>
    <col min="16" max="16" width="14.17" style="1" hidden="1" customWidth="1"/>
    <col min="17" max="17" width="14.17" style="1" hidden="1" customWidth="1"/>
    <col min="18" max="18" width="14.17" style="1" hidden="1" customWidth="1"/>
    <col min="19" max="19" width="14.17" style="1" hidden="1" customWidth="1"/>
    <col min="20" max="20" width="14.17" style="1" hidden="1" customWidth="1"/>
    <col min="21" max="21" width="16.33" style="1" hidden="1" customWidth="1"/>
    <col min="22" max="22" width="12.33" style="1" customWidth="1"/>
    <col min="23" max="23" width="16.33" style="1" customWidth="1"/>
    <col min="24" max="24" width="12.33" style="1" customWidth="1"/>
    <col min="25" max="25" width="15" style="1" customWidth="1"/>
    <col min="26" max="26" width="11" style="1" customWidth="1"/>
    <col min="27" max="27" width="15" style="1" customWidth="1"/>
    <col min="28" max="28" width="16.33" style="1" customWidth="1"/>
    <col min="29" max="29" width="11" style="1" customWidth="1"/>
    <col min="30" max="30" width="15" style="1" customWidth="1"/>
    <col min="31" max="31" width="16.33" style="1" customWidth="1"/>
    <col min="44" max="44" width="9.33" style="1" hidden="1"/>
    <col min="45" max="45" width="9.33" style="1" hidden="1"/>
    <col min="46" max="46" width="9.33" style="1" hidden="1"/>
    <col min="47" max="47" width="9.33" style="1" hidden="1"/>
    <col min="48" max="48" width="9.33" style="1" hidden="1"/>
    <col min="49" max="49" width="9.33" style="1" hidden="1"/>
    <col min="50" max="50" width="9.33" style="1" hidden="1"/>
    <col min="51" max="51" width="9.33" style="1" hidden="1"/>
    <col min="52" max="52" width="9.33" style="1" hidden="1"/>
    <col min="53" max="53" width="9.33" style="1" hidden="1"/>
    <col min="54" max="54" width="9.33" style="1" hidden="1"/>
    <col min="55" max="55" width="9.33" style="1" hidden="1"/>
    <col min="56" max="56" width="9.33" style="1" hidden="1"/>
    <col min="57" max="57" width="9.33" style="1" hidden="1"/>
    <col min="58" max="58" width="9.33" style="1" hidden="1"/>
    <col min="59" max="59" width="9.33" style="1" hidden="1"/>
    <col min="60" max="60" width="9.33" style="1" hidden="1"/>
    <col min="61" max="61" width="9.33" style="1" hidden="1"/>
    <col min="62" max="62" width="9.33" style="1" hidden="1"/>
    <col min="63" max="63" width="9.33" style="1" hidden="1"/>
    <col min="64" max="64" width="9.33" style="1" hidden="1"/>
    <col min="65" max="65" width="9.33" style="1" hidden="1"/>
  </cols>
  <sheetData>
    <row r="2" s="1" customFormat="1" ht="36.96" customHeight="1">
      <c r="I2" s="136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7" t="s">
        <v>89</v>
      </c>
    </row>
    <row r="3" s="1" customFormat="1" ht="6.96" customHeight="1">
      <c r="B3" s="137"/>
      <c r="C3" s="138"/>
      <c r="D3" s="138"/>
      <c r="E3" s="138"/>
      <c r="F3" s="138"/>
      <c r="G3" s="138"/>
      <c r="H3" s="138"/>
      <c r="I3" s="139"/>
      <c r="J3" s="138"/>
      <c r="K3" s="138"/>
      <c r="L3" s="20"/>
      <c r="AT3" s="17" t="s">
        <v>86</v>
      </c>
    </row>
    <row r="4" s="1" customFormat="1" ht="24.96" customHeight="1">
      <c r="B4" s="20"/>
      <c r="D4" s="140" t="s">
        <v>90</v>
      </c>
      <c r="I4" s="136"/>
      <c r="L4" s="20"/>
      <c r="M4" s="141" t="s">
        <v>10</v>
      </c>
      <c r="AT4" s="17" t="s">
        <v>4</v>
      </c>
    </row>
    <row r="5" s="1" customFormat="1" ht="6.96" customHeight="1">
      <c r="B5" s="20"/>
      <c r="I5" s="136"/>
      <c r="L5" s="20"/>
    </row>
    <row r="6" s="1" customFormat="1" ht="12" customHeight="1">
      <c r="B6" s="20"/>
      <c r="D6" s="142" t="s">
        <v>16</v>
      </c>
      <c r="I6" s="136"/>
      <c r="L6" s="20"/>
    </row>
    <row r="7" s="1" customFormat="1" ht="16.5" customHeight="1">
      <c r="B7" s="20"/>
      <c r="E7" s="143" t="str">
        <f>'Rekapitulace stavby'!K6</f>
        <v>Hřiště na Streetball, tenisová stěna a přístupový chodník</v>
      </c>
      <c r="F7" s="142"/>
      <c r="G7" s="142"/>
      <c r="H7" s="142"/>
      <c r="I7" s="136"/>
      <c r="L7" s="20"/>
    </row>
    <row r="8" s="2" customFormat="1" ht="12" customHeight="1">
      <c r="A8" s="38"/>
      <c r="B8" s="44"/>
      <c r="C8" s="38"/>
      <c r="D8" s="142" t="s">
        <v>91</v>
      </c>
      <c r="E8" s="38"/>
      <c r="F8" s="38"/>
      <c r="G8" s="38"/>
      <c r="H8" s="38"/>
      <c r="I8" s="144"/>
      <c r="J8" s="38"/>
      <c r="K8" s="38"/>
      <c r="L8" s="63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</row>
    <row r="9" s="2" customFormat="1" ht="16.5" customHeight="1">
      <c r="A9" s="38"/>
      <c r="B9" s="44"/>
      <c r="C9" s="38"/>
      <c r="D9" s="38"/>
      <c r="E9" s="145" t="s">
        <v>272</v>
      </c>
      <c r="F9" s="38"/>
      <c r="G9" s="38"/>
      <c r="H9" s="38"/>
      <c r="I9" s="144"/>
      <c r="J9" s="38"/>
      <c r="K9" s="38"/>
      <c r="L9" s="63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</row>
    <row r="10" s="2" customFormat="1">
      <c r="A10" s="38"/>
      <c r="B10" s="44"/>
      <c r="C10" s="38"/>
      <c r="D10" s="38"/>
      <c r="E10" s="38"/>
      <c r="F10" s="38"/>
      <c r="G10" s="38"/>
      <c r="H10" s="38"/>
      <c r="I10" s="144"/>
      <c r="J10" s="38"/>
      <c r="K10" s="38"/>
      <c r="L10" s="63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</row>
    <row r="11" s="2" customFormat="1" ht="12" customHeight="1">
      <c r="A11" s="38"/>
      <c r="B11" s="44"/>
      <c r="C11" s="38"/>
      <c r="D11" s="142" t="s">
        <v>18</v>
      </c>
      <c r="E11" s="38"/>
      <c r="F11" s="146" t="s">
        <v>1</v>
      </c>
      <c r="G11" s="38"/>
      <c r="H11" s="38"/>
      <c r="I11" s="147" t="s">
        <v>19</v>
      </c>
      <c r="J11" s="146" t="s">
        <v>1</v>
      </c>
      <c r="K11" s="38"/>
      <c r="L11" s="63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</row>
    <row r="12" s="2" customFormat="1" ht="12" customHeight="1">
      <c r="A12" s="38"/>
      <c r="B12" s="44"/>
      <c r="C12" s="38"/>
      <c r="D12" s="142" t="s">
        <v>20</v>
      </c>
      <c r="E12" s="38"/>
      <c r="F12" s="146" t="s">
        <v>32</v>
      </c>
      <c r="G12" s="38"/>
      <c r="H12" s="38"/>
      <c r="I12" s="147" t="s">
        <v>22</v>
      </c>
      <c r="J12" s="148" t="str">
        <f>'Rekapitulace stavby'!AN8</f>
        <v>25. 2. 2020</v>
      </c>
      <c r="K12" s="38"/>
      <c r="L12" s="63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</row>
    <row r="13" s="2" customFormat="1" ht="10.8" customHeight="1">
      <c r="A13" s="38"/>
      <c r="B13" s="44"/>
      <c r="C13" s="38"/>
      <c r="D13" s="38"/>
      <c r="E13" s="38"/>
      <c r="F13" s="38"/>
      <c r="G13" s="38"/>
      <c r="H13" s="38"/>
      <c r="I13" s="144"/>
      <c r="J13" s="38"/>
      <c r="K13" s="38"/>
      <c r="L13" s="63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</row>
    <row r="14" s="2" customFormat="1" ht="12" customHeight="1">
      <c r="A14" s="38"/>
      <c r="B14" s="44"/>
      <c r="C14" s="38"/>
      <c r="D14" s="142" t="s">
        <v>24</v>
      </c>
      <c r="E14" s="38"/>
      <c r="F14" s="38"/>
      <c r="G14" s="38"/>
      <c r="H14" s="38"/>
      <c r="I14" s="147" t="s">
        <v>25</v>
      </c>
      <c r="J14" s="146" t="str">
        <f>IF('Rekapitulace stavby'!AN10="","",'Rekapitulace stavby'!AN10)</f>
        <v>00254959</v>
      </c>
      <c r="K14" s="38"/>
      <c r="L14" s="63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</row>
    <row r="15" s="2" customFormat="1" ht="18" customHeight="1">
      <c r="A15" s="38"/>
      <c r="B15" s="44"/>
      <c r="C15" s="38"/>
      <c r="D15" s="38"/>
      <c r="E15" s="146" t="str">
        <f>IF('Rekapitulace stavby'!E11="","",'Rekapitulace stavby'!E11)</f>
        <v>Město Sadov</v>
      </c>
      <c r="F15" s="38"/>
      <c r="G15" s="38"/>
      <c r="H15" s="38"/>
      <c r="I15" s="147" t="s">
        <v>28</v>
      </c>
      <c r="J15" s="146" t="str">
        <f>IF('Rekapitulace stavby'!AN11="","",'Rekapitulace stavby'!AN11)</f>
        <v/>
      </c>
      <c r="K15" s="38"/>
      <c r="L15" s="63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</row>
    <row r="16" s="2" customFormat="1" ht="6.96" customHeight="1">
      <c r="A16" s="38"/>
      <c r="B16" s="44"/>
      <c r="C16" s="38"/>
      <c r="D16" s="38"/>
      <c r="E16" s="38"/>
      <c r="F16" s="38"/>
      <c r="G16" s="38"/>
      <c r="H16" s="38"/>
      <c r="I16" s="144"/>
      <c r="J16" s="38"/>
      <c r="K16" s="38"/>
      <c r="L16" s="63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</row>
    <row r="17" s="2" customFormat="1" ht="12" customHeight="1">
      <c r="A17" s="38"/>
      <c r="B17" s="44"/>
      <c r="C17" s="38"/>
      <c r="D17" s="142" t="s">
        <v>29</v>
      </c>
      <c r="E17" s="38"/>
      <c r="F17" s="38"/>
      <c r="G17" s="38"/>
      <c r="H17" s="38"/>
      <c r="I17" s="147" t="s">
        <v>25</v>
      </c>
      <c r="J17" s="33" t="str">
        <f>'Rekapitulace stavby'!AN13</f>
        <v>Vyplň údaj</v>
      </c>
      <c r="K17" s="38"/>
      <c r="L17" s="63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</row>
    <row r="18" s="2" customFormat="1" ht="18" customHeight="1">
      <c r="A18" s="38"/>
      <c r="B18" s="44"/>
      <c r="C18" s="38"/>
      <c r="D18" s="38"/>
      <c r="E18" s="33" t="str">
        <f>'Rekapitulace stavby'!E14</f>
        <v>Vyplň údaj</v>
      </c>
      <c r="F18" s="146"/>
      <c r="G18" s="146"/>
      <c r="H18" s="146"/>
      <c r="I18" s="147" t="s">
        <v>28</v>
      </c>
      <c r="J18" s="33" t="str">
        <f>'Rekapitulace stavby'!AN14</f>
        <v>Vyplň údaj</v>
      </c>
      <c r="K18" s="38"/>
      <c r="L18" s="63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</row>
    <row r="19" s="2" customFormat="1" ht="6.96" customHeight="1">
      <c r="A19" s="38"/>
      <c r="B19" s="44"/>
      <c r="C19" s="38"/>
      <c r="D19" s="38"/>
      <c r="E19" s="38"/>
      <c r="F19" s="38"/>
      <c r="G19" s="38"/>
      <c r="H19" s="38"/>
      <c r="I19" s="144"/>
      <c r="J19" s="38"/>
      <c r="K19" s="38"/>
      <c r="L19" s="63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</row>
    <row r="20" s="2" customFormat="1" ht="12" customHeight="1">
      <c r="A20" s="38"/>
      <c r="B20" s="44"/>
      <c r="C20" s="38"/>
      <c r="D20" s="142" t="s">
        <v>31</v>
      </c>
      <c r="E20" s="38"/>
      <c r="F20" s="38"/>
      <c r="G20" s="38"/>
      <c r="H20" s="38"/>
      <c r="I20" s="147" t="s">
        <v>25</v>
      </c>
      <c r="J20" s="146" t="str">
        <f>IF('Rekapitulace stavby'!AN16="","",'Rekapitulace stavby'!AN16)</f>
        <v/>
      </c>
      <c r="K20" s="38"/>
      <c r="L20" s="63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</row>
    <row r="21" s="2" customFormat="1" ht="18" customHeight="1">
      <c r="A21" s="38"/>
      <c r="B21" s="44"/>
      <c r="C21" s="38"/>
      <c r="D21" s="38"/>
      <c r="E21" s="146" t="str">
        <f>IF('Rekapitulace stavby'!E17="","",'Rekapitulace stavby'!E17)</f>
        <v xml:space="preserve"> </v>
      </c>
      <c r="F21" s="38"/>
      <c r="G21" s="38"/>
      <c r="H21" s="38"/>
      <c r="I21" s="147" t="s">
        <v>28</v>
      </c>
      <c r="J21" s="146" t="str">
        <f>IF('Rekapitulace stavby'!AN17="","",'Rekapitulace stavby'!AN17)</f>
        <v/>
      </c>
      <c r="K21" s="38"/>
      <c r="L21" s="63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</row>
    <row r="22" s="2" customFormat="1" ht="6.96" customHeight="1">
      <c r="A22" s="38"/>
      <c r="B22" s="44"/>
      <c r="C22" s="38"/>
      <c r="D22" s="38"/>
      <c r="E22" s="38"/>
      <c r="F22" s="38"/>
      <c r="G22" s="38"/>
      <c r="H22" s="38"/>
      <c r="I22" s="144"/>
      <c r="J22" s="38"/>
      <c r="K22" s="38"/>
      <c r="L22" s="63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</row>
    <row r="23" s="2" customFormat="1" ht="12" customHeight="1">
      <c r="A23" s="38"/>
      <c r="B23" s="44"/>
      <c r="C23" s="38"/>
      <c r="D23" s="142" t="s">
        <v>34</v>
      </c>
      <c r="E23" s="38"/>
      <c r="F23" s="38"/>
      <c r="G23" s="38"/>
      <c r="H23" s="38"/>
      <c r="I23" s="147" t="s">
        <v>25</v>
      </c>
      <c r="J23" s="146" t="str">
        <f>IF('Rekapitulace stavby'!AN19="","",'Rekapitulace stavby'!AN19)</f>
        <v/>
      </c>
      <c r="K23" s="38"/>
      <c r="L23" s="63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</row>
    <row r="24" s="2" customFormat="1" ht="18" customHeight="1">
      <c r="A24" s="38"/>
      <c r="B24" s="44"/>
      <c r="C24" s="38"/>
      <c r="D24" s="38"/>
      <c r="E24" s="146" t="str">
        <f>IF('Rekapitulace stavby'!E20="","",'Rekapitulace stavby'!E20)</f>
        <v xml:space="preserve"> </v>
      </c>
      <c r="F24" s="38"/>
      <c r="G24" s="38"/>
      <c r="H24" s="38"/>
      <c r="I24" s="147" t="s">
        <v>28</v>
      </c>
      <c r="J24" s="146" t="str">
        <f>IF('Rekapitulace stavby'!AN20="","",'Rekapitulace stavby'!AN20)</f>
        <v/>
      </c>
      <c r="K24" s="38"/>
      <c r="L24" s="63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</row>
    <row r="25" s="2" customFormat="1" ht="6.96" customHeight="1">
      <c r="A25" s="38"/>
      <c r="B25" s="44"/>
      <c r="C25" s="38"/>
      <c r="D25" s="38"/>
      <c r="E25" s="38"/>
      <c r="F25" s="38"/>
      <c r="G25" s="38"/>
      <c r="H25" s="38"/>
      <c r="I25" s="144"/>
      <c r="J25" s="38"/>
      <c r="K25" s="38"/>
      <c r="L25" s="63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</row>
    <row r="26" s="2" customFormat="1" ht="12" customHeight="1">
      <c r="A26" s="38"/>
      <c r="B26" s="44"/>
      <c r="C26" s="38"/>
      <c r="D26" s="142" t="s">
        <v>35</v>
      </c>
      <c r="E26" s="38"/>
      <c r="F26" s="38"/>
      <c r="G26" s="38"/>
      <c r="H26" s="38"/>
      <c r="I26" s="144"/>
      <c r="J26" s="38"/>
      <c r="K26" s="38"/>
      <c r="L26" s="63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</row>
    <row r="27" s="8" customFormat="1" ht="16.5" customHeight="1">
      <c r="A27" s="149"/>
      <c r="B27" s="150"/>
      <c r="C27" s="149"/>
      <c r="D27" s="149"/>
      <c r="E27" s="151" t="s">
        <v>1</v>
      </c>
      <c r="F27" s="151"/>
      <c r="G27" s="151"/>
      <c r="H27" s="151"/>
      <c r="I27" s="152"/>
      <c r="J27" s="149"/>
      <c r="K27" s="149"/>
      <c r="L27" s="153"/>
      <c r="S27" s="149"/>
      <c r="T27" s="149"/>
      <c r="U27" s="149"/>
      <c r="V27" s="149"/>
      <c r="W27" s="149"/>
      <c r="X27" s="149"/>
      <c r="Y27" s="149"/>
      <c r="Z27" s="149"/>
      <c r="AA27" s="149"/>
      <c r="AB27" s="149"/>
      <c r="AC27" s="149"/>
      <c r="AD27" s="149"/>
      <c r="AE27" s="149"/>
    </row>
    <row r="28" s="2" customFormat="1" ht="6.96" customHeight="1">
      <c r="A28" s="38"/>
      <c r="B28" s="44"/>
      <c r="C28" s="38"/>
      <c r="D28" s="38"/>
      <c r="E28" s="38"/>
      <c r="F28" s="38"/>
      <c r="G28" s="38"/>
      <c r="H28" s="38"/>
      <c r="I28" s="144"/>
      <c r="J28" s="38"/>
      <c r="K28" s="38"/>
      <c r="L28" s="63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</row>
    <row r="29" s="2" customFormat="1" ht="6.96" customHeight="1">
      <c r="A29" s="38"/>
      <c r="B29" s="44"/>
      <c r="C29" s="38"/>
      <c r="D29" s="154"/>
      <c r="E29" s="154"/>
      <c r="F29" s="154"/>
      <c r="G29" s="154"/>
      <c r="H29" s="154"/>
      <c r="I29" s="155"/>
      <c r="J29" s="154"/>
      <c r="K29" s="154"/>
      <c r="L29" s="63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</row>
    <row r="30" s="2" customFormat="1" ht="25.44" customHeight="1">
      <c r="A30" s="38"/>
      <c r="B30" s="44"/>
      <c r="C30" s="38"/>
      <c r="D30" s="156" t="s">
        <v>36</v>
      </c>
      <c r="E30" s="38"/>
      <c r="F30" s="38"/>
      <c r="G30" s="38"/>
      <c r="H30" s="38"/>
      <c r="I30" s="144"/>
      <c r="J30" s="157">
        <f>ROUND(J130, 2)</f>
        <v>0</v>
      </c>
      <c r="K30" s="38"/>
      <c r="L30" s="63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</row>
    <row r="31" s="2" customFormat="1" ht="6.96" customHeight="1">
      <c r="A31" s="38"/>
      <c r="B31" s="44"/>
      <c r="C31" s="38"/>
      <c r="D31" s="154"/>
      <c r="E31" s="154"/>
      <c r="F31" s="154"/>
      <c r="G31" s="154"/>
      <c r="H31" s="154"/>
      <c r="I31" s="155"/>
      <c r="J31" s="154"/>
      <c r="K31" s="154"/>
      <c r="L31" s="63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</row>
    <row r="32" s="2" customFormat="1" ht="14.4" customHeight="1">
      <c r="A32" s="38"/>
      <c r="B32" s="44"/>
      <c r="C32" s="38"/>
      <c r="D32" s="38"/>
      <c r="E32" s="38"/>
      <c r="F32" s="158" t="s">
        <v>38</v>
      </c>
      <c r="G32" s="38"/>
      <c r="H32" s="38"/>
      <c r="I32" s="159" t="s">
        <v>37</v>
      </c>
      <c r="J32" s="158" t="s">
        <v>39</v>
      </c>
      <c r="K32" s="38"/>
      <c r="L32" s="63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</row>
    <row r="33" s="2" customFormat="1" ht="14.4" customHeight="1">
      <c r="A33" s="38"/>
      <c r="B33" s="44"/>
      <c r="C33" s="38"/>
      <c r="D33" s="160" t="s">
        <v>40</v>
      </c>
      <c r="E33" s="142" t="s">
        <v>41</v>
      </c>
      <c r="F33" s="161">
        <f>ROUND((SUM(BE130:BE268)),  2)</f>
        <v>0</v>
      </c>
      <c r="G33" s="38"/>
      <c r="H33" s="38"/>
      <c r="I33" s="162">
        <v>0.20999999999999999</v>
      </c>
      <c r="J33" s="161">
        <f>ROUND(((SUM(BE130:BE268))*I33),  2)</f>
        <v>0</v>
      </c>
      <c r="K33" s="38"/>
      <c r="L33" s="63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</row>
    <row r="34" s="2" customFormat="1" ht="14.4" customHeight="1">
      <c r="A34" s="38"/>
      <c r="B34" s="44"/>
      <c r="C34" s="38"/>
      <c r="D34" s="38"/>
      <c r="E34" s="142" t="s">
        <v>42</v>
      </c>
      <c r="F34" s="161">
        <f>ROUND((SUM(BF130:BF268)),  2)</f>
        <v>0</v>
      </c>
      <c r="G34" s="38"/>
      <c r="H34" s="38"/>
      <c r="I34" s="162">
        <v>0.14999999999999999</v>
      </c>
      <c r="J34" s="161">
        <f>ROUND(((SUM(BF130:BF268))*I34),  2)</f>
        <v>0</v>
      </c>
      <c r="K34" s="38"/>
      <c r="L34" s="63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</row>
    <row r="35" hidden="1" s="2" customFormat="1" ht="14.4" customHeight="1">
      <c r="A35" s="38"/>
      <c r="B35" s="44"/>
      <c r="C35" s="38"/>
      <c r="D35" s="38"/>
      <c r="E35" s="142" t="s">
        <v>43</v>
      </c>
      <c r="F35" s="161">
        <f>ROUND((SUM(BG130:BG268)),  2)</f>
        <v>0</v>
      </c>
      <c r="G35" s="38"/>
      <c r="H35" s="38"/>
      <c r="I35" s="162">
        <v>0.20999999999999999</v>
      </c>
      <c r="J35" s="161">
        <f>0</f>
        <v>0</v>
      </c>
      <c r="K35" s="38"/>
      <c r="L35" s="63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</row>
    <row r="36" hidden="1" s="2" customFormat="1" ht="14.4" customHeight="1">
      <c r="A36" s="38"/>
      <c r="B36" s="44"/>
      <c r="C36" s="38"/>
      <c r="D36" s="38"/>
      <c r="E36" s="142" t="s">
        <v>44</v>
      </c>
      <c r="F36" s="161">
        <f>ROUND((SUM(BH130:BH268)),  2)</f>
        <v>0</v>
      </c>
      <c r="G36" s="38"/>
      <c r="H36" s="38"/>
      <c r="I36" s="162">
        <v>0.14999999999999999</v>
      </c>
      <c r="J36" s="161">
        <f>0</f>
        <v>0</v>
      </c>
      <c r="K36" s="38"/>
      <c r="L36" s="63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</row>
    <row r="37" hidden="1" s="2" customFormat="1" ht="14.4" customHeight="1">
      <c r="A37" s="38"/>
      <c r="B37" s="44"/>
      <c r="C37" s="38"/>
      <c r="D37" s="38"/>
      <c r="E37" s="142" t="s">
        <v>45</v>
      </c>
      <c r="F37" s="161">
        <f>ROUND((SUM(BI130:BI268)),  2)</f>
        <v>0</v>
      </c>
      <c r="G37" s="38"/>
      <c r="H37" s="38"/>
      <c r="I37" s="162">
        <v>0</v>
      </c>
      <c r="J37" s="161">
        <f>0</f>
        <v>0</v>
      </c>
      <c r="K37" s="38"/>
      <c r="L37" s="63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</row>
    <row r="38" s="2" customFormat="1" ht="6.96" customHeight="1">
      <c r="A38" s="38"/>
      <c r="B38" s="44"/>
      <c r="C38" s="38"/>
      <c r="D38" s="38"/>
      <c r="E38" s="38"/>
      <c r="F38" s="38"/>
      <c r="G38" s="38"/>
      <c r="H38" s="38"/>
      <c r="I38" s="144"/>
      <c r="J38" s="38"/>
      <c r="K38" s="38"/>
      <c r="L38" s="63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</row>
    <row r="39" s="2" customFormat="1" ht="25.44" customHeight="1">
      <c r="A39" s="38"/>
      <c r="B39" s="44"/>
      <c r="C39" s="163"/>
      <c r="D39" s="164" t="s">
        <v>46</v>
      </c>
      <c r="E39" s="165"/>
      <c r="F39" s="165"/>
      <c r="G39" s="166" t="s">
        <v>47</v>
      </c>
      <c r="H39" s="167" t="s">
        <v>48</v>
      </c>
      <c r="I39" s="168"/>
      <c r="J39" s="169">
        <f>SUM(J30:J37)</f>
        <v>0</v>
      </c>
      <c r="K39" s="170"/>
      <c r="L39" s="63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</row>
    <row r="40" s="2" customFormat="1" ht="14.4" customHeight="1">
      <c r="A40" s="38"/>
      <c r="B40" s="44"/>
      <c r="C40" s="38"/>
      <c r="D40" s="38"/>
      <c r="E40" s="38"/>
      <c r="F40" s="38"/>
      <c r="G40" s="38"/>
      <c r="H40" s="38"/>
      <c r="I40" s="144"/>
      <c r="J40" s="38"/>
      <c r="K40" s="38"/>
      <c r="L40" s="63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</row>
    <row r="41" s="1" customFormat="1" ht="14.4" customHeight="1">
      <c r="B41" s="20"/>
      <c r="I41" s="136"/>
      <c r="L41" s="20"/>
    </row>
    <row r="42" s="1" customFormat="1" ht="14.4" customHeight="1">
      <c r="B42" s="20"/>
      <c r="I42" s="136"/>
      <c r="L42" s="20"/>
    </row>
    <row r="43" s="1" customFormat="1" ht="14.4" customHeight="1">
      <c r="B43" s="20"/>
      <c r="I43" s="136"/>
      <c r="L43" s="20"/>
    </row>
    <row r="44" s="1" customFormat="1" ht="14.4" customHeight="1">
      <c r="B44" s="20"/>
      <c r="I44" s="136"/>
      <c r="L44" s="20"/>
    </row>
    <row r="45" s="1" customFormat="1" ht="14.4" customHeight="1">
      <c r="B45" s="20"/>
      <c r="I45" s="136"/>
      <c r="L45" s="20"/>
    </row>
    <row r="46" s="1" customFormat="1" ht="14.4" customHeight="1">
      <c r="B46" s="20"/>
      <c r="I46" s="136"/>
      <c r="L46" s="20"/>
    </row>
    <row r="47" s="1" customFormat="1" ht="14.4" customHeight="1">
      <c r="B47" s="20"/>
      <c r="I47" s="136"/>
      <c r="L47" s="20"/>
    </row>
    <row r="48" s="1" customFormat="1" ht="14.4" customHeight="1">
      <c r="B48" s="20"/>
      <c r="I48" s="136"/>
      <c r="L48" s="20"/>
    </row>
    <row r="49" s="1" customFormat="1" ht="14.4" customHeight="1">
      <c r="B49" s="20"/>
      <c r="I49" s="136"/>
      <c r="L49" s="20"/>
    </row>
    <row r="50" s="2" customFormat="1" ht="14.4" customHeight="1">
      <c r="B50" s="63"/>
      <c r="D50" s="171" t="s">
        <v>49</v>
      </c>
      <c r="E50" s="172"/>
      <c r="F50" s="172"/>
      <c r="G50" s="171" t="s">
        <v>50</v>
      </c>
      <c r="H50" s="172"/>
      <c r="I50" s="173"/>
      <c r="J50" s="172"/>
      <c r="K50" s="172"/>
      <c r="L50" s="63"/>
    </row>
    <row r="51">
      <c r="B51" s="20"/>
      <c r="L51" s="20"/>
    </row>
    <row r="52">
      <c r="B52" s="20"/>
      <c r="L52" s="20"/>
    </row>
    <row r="53">
      <c r="B53" s="20"/>
      <c r="L53" s="20"/>
    </row>
    <row r="54">
      <c r="B54" s="20"/>
      <c r="L54" s="20"/>
    </row>
    <row r="55">
      <c r="B55" s="20"/>
      <c r="L55" s="20"/>
    </row>
    <row r="56">
      <c r="B56" s="20"/>
      <c r="L56" s="20"/>
    </row>
    <row r="57">
      <c r="B57" s="20"/>
      <c r="L57" s="20"/>
    </row>
    <row r="58">
      <c r="B58" s="20"/>
      <c r="L58" s="20"/>
    </row>
    <row r="59">
      <c r="B59" s="20"/>
      <c r="L59" s="20"/>
    </row>
    <row r="60">
      <c r="B60" s="20"/>
      <c r="L60" s="20"/>
    </row>
    <row r="61" s="2" customFormat="1">
      <c r="A61" s="38"/>
      <c r="B61" s="44"/>
      <c r="C61" s="38"/>
      <c r="D61" s="174" t="s">
        <v>51</v>
      </c>
      <c r="E61" s="175"/>
      <c r="F61" s="176" t="s">
        <v>52</v>
      </c>
      <c r="G61" s="174" t="s">
        <v>51</v>
      </c>
      <c r="H61" s="175"/>
      <c r="I61" s="177"/>
      <c r="J61" s="178" t="s">
        <v>52</v>
      </c>
      <c r="K61" s="175"/>
      <c r="L61" s="63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</row>
    <row r="62">
      <c r="B62" s="20"/>
      <c r="L62" s="20"/>
    </row>
    <row r="63">
      <c r="B63" s="20"/>
      <c r="L63" s="20"/>
    </row>
    <row r="64">
      <c r="B64" s="20"/>
      <c r="L64" s="20"/>
    </row>
    <row r="65" s="2" customFormat="1">
      <c r="A65" s="38"/>
      <c r="B65" s="44"/>
      <c r="C65" s="38"/>
      <c r="D65" s="171" t="s">
        <v>53</v>
      </c>
      <c r="E65" s="179"/>
      <c r="F65" s="179"/>
      <c r="G65" s="171" t="s">
        <v>54</v>
      </c>
      <c r="H65" s="179"/>
      <c r="I65" s="180"/>
      <c r="J65" s="179"/>
      <c r="K65" s="179"/>
      <c r="L65" s="63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</row>
    <row r="66">
      <c r="B66" s="20"/>
      <c r="L66" s="20"/>
    </row>
    <row r="67">
      <c r="B67" s="20"/>
      <c r="L67" s="20"/>
    </row>
    <row r="68">
      <c r="B68" s="20"/>
      <c r="L68" s="20"/>
    </row>
    <row r="69">
      <c r="B69" s="20"/>
      <c r="L69" s="20"/>
    </row>
    <row r="70">
      <c r="B70" s="20"/>
      <c r="L70" s="20"/>
    </row>
    <row r="71">
      <c r="B71" s="20"/>
      <c r="L71" s="20"/>
    </row>
    <row r="72">
      <c r="B72" s="20"/>
      <c r="L72" s="20"/>
    </row>
    <row r="73">
      <c r="B73" s="20"/>
      <c r="L73" s="20"/>
    </row>
    <row r="74">
      <c r="B74" s="20"/>
      <c r="L74" s="20"/>
    </row>
    <row r="75">
      <c r="B75" s="20"/>
      <c r="L75" s="20"/>
    </row>
    <row r="76" s="2" customFormat="1">
      <c r="A76" s="38"/>
      <c r="B76" s="44"/>
      <c r="C76" s="38"/>
      <c r="D76" s="174" t="s">
        <v>51</v>
      </c>
      <c r="E76" s="175"/>
      <c r="F76" s="176" t="s">
        <v>52</v>
      </c>
      <c r="G76" s="174" t="s">
        <v>51</v>
      </c>
      <c r="H76" s="175"/>
      <c r="I76" s="177"/>
      <c r="J76" s="178" t="s">
        <v>52</v>
      </c>
      <c r="K76" s="175"/>
      <c r="L76" s="63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</row>
    <row r="77" s="2" customFormat="1" ht="14.4" customHeight="1">
      <c r="A77" s="38"/>
      <c r="B77" s="181"/>
      <c r="C77" s="182"/>
      <c r="D77" s="182"/>
      <c r="E77" s="182"/>
      <c r="F77" s="182"/>
      <c r="G77" s="182"/>
      <c r="H77" s="182"/>
      <c r="I77" s="183"/>
      <c r="J77" s="182"/>
      <c r="K77" s="182"/>
      <c r="L77" s="63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</row>
    <row r="81" s="2" customFormat="1" ht="6.96" customHeight="1">
      <c r="A81" s="38"/>
      <c r="B81" s="184"/>
      <c r="C81" s="185"/>
      <c r="D81" s="185"/>
      <c r="E81" s="185"/>
      <c r="F81" s="185"/>
      <c r="G81" s="185"/>
      <c r="H81" s="185"/>
      <c r="I81" s="186"/>
      <c r="J81" s="185"/>
      <c r="K81" s="185"/>
      <c r="L81" s="63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</row>
    <row r="82" s="2" customFormat="1" ht="24.96" customHeight="1">
      <c r="A82" s="38"/>
      <c r="B82" s="39"/>
      <c r="C82" s="23" t="s">
        <v>94</v>
      </c>
      <c r="D82" s="40"/>
      <c r="E82" s="40"/>
      <c r="F82" s="40"/>
      <c r="G82" s="40"/>
      <c r="H82" s="40"/>
      <c r="I82" s="144"/>
      <c r="J82" s="40"/>
      <c r="K82" s="40"/>
      <c r="L82" s="63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</row>
    <row r="83" s="2" customFormat="1" ht="6.96" customHeight="1">
      <c r="A83" s="38"/>
      <c r="B83" s="39"/>
      <c r="C83" s="40"/>
      <c r="D83" s="40"/>
      <c r="E83" s="40"/>
      <c r="F83" s="40"/>
      <c r="G83" s="40"/>
      <c r="H83" s="40"/>
      <c r="I83" s="144"/>
      <c r="J83" s="40"/>
      <c r="K83" s="40"/>
      <c r="L83" s="63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</row>
    <row r="84" s="2" customFormat="1" ht="12" customHeight="1">
      <c r="A84" s="38"/>
      <c r="B84" s="39"/>
      <c r="C84" s="32" t="s">
        <v>16</v>
      </c>
      <c r="D84" s="40"/>
      <c r="E84" s="40"/>
      <c r="F84" s="40"/>
      <c r="G84" s="40"/>
      <c r="H84" s="40"/>
      <c r="I84" s="144"/>
      <c r="J84" s="40"/>
      <c r="K84" s="40"/>
      <c r="L84" s="63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</row>
    <row r="85" s="2" customFormat="1" ht="16.5" customHeight="1">
      <c r="A85" s="38"/>
      <c r="B85" s="39"/>
      <c r="C85" s="40"/>
      <c r="D85" s="40"/>
      <c r="E85" s="187" t="str">
        <f>E7</f>
        <v>Hřiště na Streetball, tenisová stěna a přístupový chodník</v>
      </c>
      <c r="F85" s="32"/>
      <c r="G85" s="32"/>
      <c r="H85" s="32"/>
      <c r="I85" s="144"/>
      <c r="J85" s="40"/>
      <c r="K85" s="40"/>
      <c r="L85" s="63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</row>
    <row r="86" s="2" customFormat="1" ht="12" customHeight="1">
      <c r="A86" s="38"/>
      <c r="B86" s="39"/>
      <c r="C86" s="32" t="s">
        <v>91</v>
      </c>
      <c r="D86" s="40"/>
      <c r="E86" s="40"/>
      <c r="F86" s="40"/>
      <c r="G86" s="40"/>
      <c r="H86" s="40"/>
      <c r="I86" s="144"/>
      <c r="J86" s="40"/>
      <c r="K86" s="40"/>
      <c r="L86" s="63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</row>
    <row r="87" s="2" customFormat="1" ht="16.5" customHeight="1">
      <c r="A87" s="38"/>
      <c r="B87" s="39"/>
      <c r="C87" s="40"/>
      <c r="D87" s="40"/>
      <c r="E87" s="76" t="str">
        <f>E9</f>
        <v xml:space="preserve">SO 02 - Úprava povrchů hřiště  a oplocení</v>
      </c>
      <c r="F87" s="40"/>
      <c r="G87" s="40"/>
      <c r="H87" s="40"/>
      <c r="I87" s="144"/>
      <c r="J87" s="40"/>
      <c r="K87" s="40"/>
      <c r="L87" s="63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</row>
    <row r="88" s="2" customFormat="1" ht="6.96" customHeight="1">
      <c r="A88" s="38"/>
      <c r="B88" s="39"/>
      <c r="C88" s="40"/>
      <c r="D88" s="40"/>
      <c r="E88" s="40"/>
      <c r="F88" s="40"/>
      <c r="G88" s="40"/>
      <c r="H88" s="40"/>
      <c r="I88" s="144"/>
      <c r="J88" s="40"/>
      <c r="K88" s="40"/>
      <c r="L88" s="63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</row>
    <row r="89" s="2" customFormat="1" ht="12" customHeight="1">
      <c r="A89" s="38"/>
      <c r="B89" s="39"/>
      <c r="C89" s="32" t="s">
        <v>20</v>
      </c>
      <c r="D89" s="40"/>
      <c r="E89" s="40"/>
      <c r="F89" s="27" t="str">
        <f>F12</f>
        <v xml:space="preserve"> </v>
      </c>
      <c r="G89" s="40"/>
      <c r="H89" s="40"/>
      <c r="I89" s="147" t="s">
        <v>22</v>
      </c>
      <c r="J89" s="79" t="str">
        <f>IF(J12="","",J12)</f>
        <v>25. 2. 2020</v>
      </c>
      <c r="K89" s="40"/>
      <c r="L89" s="63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</row>
    <row r="90" s="2" customFormat="1" ht="6.96" customHeight="1">
      <c r="A90" s="38"/>
      <c r="B90" s="39"/>
      <c r="C90" s="40"/>
      <c r="D90" s="40"/>
      <c r="E90" s="40"/>
      <c r="F90" s="40"/>
      <c r="G90" s="40"/>
      <c r="H90" s="40"/>
      <c r="I90" s="144"/>
      <c r="J90" s="40"/>
      <c r="K90" s="40"/>
      <c r="L90" s="63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</row>
    <row r="91" s="2" customFormat="1" ht="15.15" customHeight="1">
      <c r="A91" s="38"/>
      <c r="B91" s="39"/>
      <c r="C91" s="32" t="s">
        <v>24</v>
      </c>
      <c r="D91" s="40"/>
      <c r="E91" s="40"/>
      <c r="F91" s="27" t="str">
        <f>E15</f>
        <v>Město Sadov</v>
      </c>
      <c r="G91" s="40"/>
      <c r="H91" s="40"/>
      <c r="I91" s="147" t="s">
        <v>31</v>
      </c>
      <c r="J91" s="36" t="str">
        <f>E21</f>
        <v xml:space="preserve"> </v>
      </c>
      <c r="K91" s="40"/>
      <c r="L91" s="63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</row>
    <row r="92" s="2" customFormat="1" ht="15.15" customHeight="1">
      <c r="A92" s="38"/>
      <c r="B92" s="39"/>
      <c r="C92" s="32" t="s">
        <v>29</v>
      </c>
      <c r="D92" s="40"/>
      <c r="E92" s="40"/>
      <c r="F92" s="27" t="str">
        <f>IF(E18="","",E18)</f>
        <v>Vyplň údaj</v>
      </c>
      <c r="G92" s="40"/>
      <c r="H92" s="40"/>
      <c r="I92" s="147" t="s">
        <v>34</v>
      </c>
      <c r="J92" s="36" t="str">
        <f>E24</f>
        <v xml:space="preserve"> </v>
      </c>
      <c r="K92" s="40"/>
      <c r="L92" s="63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</row>
    <row r="93" s="2" customFormat="1" ht="10.32" customHeight="1">
      <c r="A93" s="38"/>
      <c r="B93" s="39"/>
      <c r="C93" s="40"/>
      <c r="D93" s="40"/>
      <c r="E93" s="40"/>
      <c r="F93" s="40"/>
      <c r="G93" s="40"/>
      <c r="H93" s="40"/>
      <c r="I93" s="144"/>
      <c r="J93" s="40"/>
      <c r="K93" s="40"/>
      <c r="L93" s="63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</row>
    <row r="94" s="2" customFormat="1" ht="29.28" customHeight="1">
      <c r="A94" s="38"/>
      <c r="B94" s="39"/>
      <c r="C94" s="188" t="s">
        <v>95</v>
      </c>
      <c r="D94" s="189"/>
      <c r="E94" s="189"/>
      <c r="F94" s="189"/>
      <c r="G94" s="189"/>
      <c r="H94" s="189"/>
      <c r="I94" s="190"/>
      <c r="J94" s="191" t="s">
        <v>96</v>
      </c>
      <c r="K94" s="189"/>
      <c r="L94" s="63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</row>
    <row r="95" s="2" customFormat="1" ht="10.32" customHeight="1">
      <c r="A95" s="38"/>
      <c r="B95" s="39"/>
      <c r="C95" s="40"/>
      <c r="D95" s="40"/>
      <c r="E95" s="40"/>
      <c r="F95" s="40"/>
      <c r="G95" s="40"/>
      <c r="H95" s="40"/>
      <c r="I95" s="144"/>
      <c r="J95" s="40"/>
      <c r="K95" s="40"/>
      <c r="L95" s="63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</row>
    <row r="96" s="2" customFormat="1" ht="22.8" customHeight="1">
      <c r="A96" s="38"/>
      <c r="B96" s="39"/>
      <c r="C96" s="192" t="s">
        <v>97</v>
      </c>
      <c r="D96" s="40"/>
      <c r="E96" s="40"/>
      <c r="F96" s="40"/>
      <c r="G96" s="40"/>
      <c r="H96" s="40"/>
      <c r="I96" s="144"/>
      <c r="J96" s="110">
        <f>J130</f>
        <v>0</v>
      </c>
      <c r="K96" s="40"/>
      <c r="L96" s="63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U96" s="17" t="s">
        <v>98</v>
      </c>
    </row>
    <row r="97" s="9" customFormat="1" ht="24.96" customHeight="1">
      <c r="A97" s="9"/>
      <c r="B97" s="193"/>
      <c r="C97" s="194"/>
      <c r="D97" s="195" t="s">
        <v>99</v>
      </c>
      <c r="E97" s="196"/>
      <c r="F97" s="196"/>
      <c r="G97" s="196"/>
      <c r="H97" s="196"/>
      <c r="I97" s="197"/>
      <c r="J97" s="198">
        <f>J131</f>
        <v>0</v>
      </c>
      <c r="K97" s="194"/>
      <c r="L97" s="19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200"/>
      <c r="C98" s="201"/>
      <c r="D98" s="202" t="s">
        <v>100</v>
      </c>
      <c r="E98" s="203"/>
      <c r="F98" s="203"/>
      <c r="G98" s="203"/>
      <c r="H98" s="203"/>
      <c r="I98" s="204"/>
      <c r="J98" s="205">
        <f>J132</f>
        <v>0</v>
      </c>
      <c r="K98" s="201"/>
      <c r="L98" s="206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200"/>
      <c r="C99" s="201"/>
      <c r="D99" s="202" t="s">
        <v>273</v>
      </c>
      <c r="E99" s="203"/>
      <c r="F99" s="203"/>
      <c r="G99" s="203"/>
      <c r="H99" s="203"/>
      <c r="I99" s="204"/>
      <c r="J99" s="205">
        <f>J156</f>
        <v>0</v>
      </c>
      <c r="K99" s="201"/>
      <c r="L99" s="206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200"/>
      <c r="C100" s="201"/>
      <c r="D100" s="202" t="s">
        <v>274</v>
      </c>
      <c r="E100" s="203"/>
      <c r="F100" s="203"/>
      <c r="G100" s="203"/>
      <c r="H100" s="203"/>
      <c r="I100" s="204"/>
      <c r="J100" s="205">
        <f>J180</f>
        <v>0</v>
      </c>
      <c r="K100" s="201"/>
      <c r="L100" s="206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200"/>
      <c r="C101" s="201"/>
      <c r="D101" s="202" t="s">
        <v>102</v>
      </c>
      <c r="E101" s="203"/>
      <c r="F101" s="203"/>
      <c r="G101" s="203"/>
      <c r="H101" s="203"/>
      <c r="I101" s="204"/>
      <c r="J101" s="205">
        <f>J212</f>
        <v>0</v>
      </c>
      <c r="K101" s="201"/>
      <c r="L101" s="206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200"/>
      <c r="C102" s="201"/>
      <c r="D102" s="202" t="s">
        <v>275</v>
      </c>
      <c r="E102" s="203"/>
      <c r="F102" s="203"/>
      <c r="G102" s="203"/>
      <c r="H102" s="203"/>
      <c r="I102" s="204"/>
      <c r="J102" s="205">
        <f>J219</f>
        <v>0</v>
      </c>
      <c r="K102" s="201"/>
      <c r="L102" s="206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10" customFormat="1" ht="19.92" customHeight="1">
      <c r="A103" s="10"/>
      <c r="B103" s="200"/>
      <c r="C103" s="201"/>
      <c r="D103" s="202" t="s">
        <v>103</v>
      </c>
      <c r="E103" s="203"/>
      <c r="F103" s="203"/>
      <c r="G103" s="203"/>
      <c r="H103" s="203"/>
      <c r="I103" s="204"/>
      <c r="J103" s="205">
        <f>J224</f>
        <v>0</v>
      </c>
      <c r="K103" s="201"/>
      <c r="L103" s="206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10" customFormat="1" ht="19.92" customHeight="1">
      <c r="A104" s="10"/>
      <c r="B104" s="200"/>
      <c r="C104" s="201"/>
      <c r="D104" s="202" t="s">
        <v>104</v>
      </c>
      <c r="E104" s="203"/>
      <c r="F104" s="203"/>
      <c r="G104" s="203"/>
      <c r="H104" s="203"/>
      <c r="I104" s="204"/>
      <c r="J104" s="205">
        <f>J237</f>
        <v>0</v>
      </c>
      <c r="K104" s="201"/>
      <c r="L104" s="206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s="10" customFormat="1" ht="19.92" customHeight="1">
      <c r="A105" s="10"/>
      <c r="B105" s="200"/>
      <c r="C105" s="201"/>
      <c r="D105" s="202" t="s">
        <v>105</v>
      </c>
      <c r="E105" s="203"/>
      <c r="F105" s="203"/>
      <c r="G105" s="203"/>
      <c r="H105" s="203"/>
      <c r="I105" s="204"/>
      <c r="J105" s="205">
        <f>J242</f>
        <v>0</v>
      </c>
      <c r="K105" s="201"/>
      <c r="L105" s="206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</row>
    <row r="106" s="9" customFormat="1" ht="24.96" customHeight="1">
      <c r="A106" s="9"/>
      <c r="B106" s="193"/>
      <c r="C106" s="194"/>
      <c r="D106" s="195" t="s">
        <v>276</v>
      </c>
      <c r="E106" s="196"/>
      <c r="F106" s="196"/>
      <c r="G106" s="196"/>
      <c r="H106" s="196"/>
      <c r="I106" s="197"/>
      <c r="J106" s="198">
        <f>J245</f>
        <v>0</v>
      </c>
      <c r="K106" s="194"/>
      <c r="L106" s="19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</row>
    <row r="107" s="10" customFormat="1" ht="19.92" customHeight="1">
      <c r="A107" s="10"/>
      <c r="B107" s="200"/>
      <c r="C107" s="201"/>
      <c r="D107" s="202" t="s">
        <v>277</v>
      </c>
      <c r="E107" s="203"/>
      <c r="F107" s="203"/>
      <c r="G107" s="203"/>
      <c r="H107" s="203"/>
      <c r="I107" s="204"/>
      <c r="J107" s="205">
        <f>J246</f>
        <v>0</v>
      </c>
      <c r="K107" s="201"/>
      <c r="L107" s="206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</row>
    <row r="108" s="10" customFormat="1" ht="19.92" customHeight="1">
      <c r="A108" s="10"/>
      <c r="B108" s="200"/>
      <c r="C108" s="201"/>
      <c r="D108" s="202" t="s">
        <v>278</v>
      </c>
      <c r="E108" s="203"/>
      <c r="F108" s="203"/>
      <c r="G108" s="203"/>
      <c r="H108" s="203"/>
      <c r="I108" s="204"/>
      <c r="J108" s="205">
        <f>J249</f>
        <v>0</v>
      </c>
      <c r="K108" s="201"/>
      <c r="L108" s="206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</row>
    <row r="109" s="9" customFormat="1" ht="24.96" customHeight="1">
      <c r="A109" s="9"/>
      <c r="B109" s="193"/>
      <c r="C109" s="194"/>
      <c r="D109" s="195" t="s">
        <v>279</v>
      </c>
      <c r="E109" s="196"/>
      <c r="F109" s="196"/>
      <c r="G109" s="196"/>
      <c r="H109" s="196"/>
      <c r="I109" s="197"/>
      <c r="J109" s="198">
        <f>J266</f>
        <v>0</v>
      </c>
      <c r="K109" s="194"/>
      <c r="L109" s="19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</row>
    <row r="110" s="10" customFormat="1" ht="19.92" customHeight="1">
      <c r="A110" s="10"/>
      <c r="B110" s="200"/>
      <c r="C110" s="201"/>
      <c r="D110" s="202" t="s">
        <v>280</v>
      </c>
      <c r="E110" s="203"/>
      <c r="F110" s="203"/>
      <c r="G110" s="203"/>
      <c r="H110" s="203"/>
      <c r="I110" s="204"/>
      <c r="J110" s="205">
        <f>J267</f>
        <v>0</v>
      </c>
      <c r="K110" s="201"/>
      <c r="L110" s="206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</row>
    <row r="111" s="2" customFormat="1" ht="21.84" customHeight="1">
      <c r="A111" s="38"/>
      <c r="B111" s="39"/>
      <c r="C111" s="40"/>
      <c r="D111" s="40"/>
      <c r="E111" s="40"/>
      <c r="F111" s="40"/>
      <c r="G111" s="40"/>
      <c r="H111" s="40"/>
      <c r="I111" s="144"/>
      <c r="J111" s="40"/>
      <c r="K111" s="40"/>
      <c r="L111" s="63"/>
      <c r="S111" s="38"/>
      <c r="T111" s="38"/>
      <c r="U111" s="38"/>
      <c r="V111" s="38"/>
      <c r="W111" s="38"/>
      <c r="X111" s="38"/>
      <c r="Y111" s="38"/>
      <c r="Z111" s="38"/>
      <c r="AA111" s="38"/>
      <c r="AB111" s="38"/>
      <c r="AC111" s="38"/>
      <c r="AD111" s="38"/>
      <c r="AE111" s="38"/>
    </row>
    <row r="112" s="2" customFormat="1" ht="6.96" customHeight="1">
      <c r="A112" s="38"/>
      <c r="B112" s="66"/>
      <c r="C112" s="67"/>
      <c r="D112" s="67"/>
      <c r="E112" s="67"/>
      <c r="F112" s="67"/>
      <c r="G112" s="67"/>
      <c r="H112" s="67"/>
      <c r="I112" s="183"/>
      <c r="J112" s="67"/>
      <c r="K112" s="67"/>
      <c r="L112" s="63"/>
      <c r="S112" s="38"/>
      <c r="T112" s="38"/>
      <c r="U112" s="38"/>
      <c r="V112" s="38"/>
      <c r="W112" s="38"/>
      <c r="X112" s="38"/>
      <c r="Y112" s="38"/>
      <c r="Z112" s="38"/>
      <c r="AA112" s="38"/>
      <c r="AB112" s="38"/>
      <c r="AC112" s="38"/>
      <c r="AD112" s="38"/>
      <c r="AE112" s="38"/>
    </row>
    <row r="116" s="2" customFormat="1" ht="6.96" customHeight="1">
      <c r="A116" s="38"/>
      <c r="B116" s="68"/>
      <c r="C116" s="69"/>
      <c r="D116" s="69"/>
      <c r="E116" s="69"/>
      <c r="F116" s="69"/>
      <c r="G116" s="69"/>
      <c r="H116" s="69"/>
      <c r="I116" s="186"/>
      <c r="J116" s="69"/>
      <c r="K116" s="69"/>
      <c r="L116" s="63"/>
      <c r="S116" s="38"/>
      <c r="T116" s="38"/>
      <c r="U116" s="38"/>
      <c r="V116" s="38"/>
      <c r="W116" s="38"/>
      <c r="X116" s="38"/>
      <c r="Y116" s="38"/>
      <c r="Z116" s="38"/>
      <c r="AA116" s="38"/>
      <c r="AB116" s="38"/>
      <c r="AC116" s="38"/>
      <c r="AD116" s="38"/>
      <c r="AE116" s="38"/>
    </row>
    <row r="117" s="2" customFormat="1" ht="24.96" customHeight="1">
      <c r="A117" s="38"/>
      <c r="B117" s="39"/>
      <c r="C117" s="23" t="s">
        <v>106</v>
      </c>
      <c r="D117" s="40"/>
      <c r="E117" s="40"/>
      <c r="F117" s="40"/>
      <c r="G117" s="40"/>
      <c r="H117" s="40"/>
      <c r="I117" s="144"/>
      <c r="J117" s="40"/>
      <c r="K117" s="40"/>
      <c r="L117" s="63"/>
      <c r="S117" s="38"/>
      <c r="T117" s="38"/>
      <c r="U117" s="38"/>
      <c r="V117" s="38"/>
      <c r="W117" s="38"/>
      <c r="X117" s="38"/>
      <c r="Y117" s="38"/>
      <c r="Z117" s="38"/>
      <c r="AA117" s="38"/>
      <c r="AB117" s="38"/>
      <c r="AC117" s="38"/>
      <c r="AD117" s="38"/>
      <c r="AE117" s="38"/>
    </row>
    <row r="118" s="2" customFormat="1" ht="6.96" customHeight="1">
      <c r="A118" s="38"/>
      <c r="B118" s="39"/>
      <c r="C118" s="40"/>
      <c r="D118" s="40"/>
      <c r="E118" s="40"/>
      <c r="F118" s="40"/>
      <c r="G118" s="40"/>
      <c r="H118" s="40"/>
      <c r="I118" s="144"/>
      <c r="J118" s="40"/>
      <c r="K118" s="40"/>
      <c r="L118" s="63"/>
      <c r="S118" s="38"/>
      <c r="T118" s="38"/>
      <c r="U118" s="38"/>
      <c r="V118" s="38"/>
      <c r="W118" s="38"/>
      <c r="X118" s="38"/>
      <c r="Y118" s="38"/>
      <c r="Z118" s="38"/>
      <c r="AA118" s="38"/>
      <c r="AB118" s="38"/>
      <c r="AC118" s="38"/>
      <c r="AD118" s="38"/>
      <c r="AE118" s="38"/>
    </row>
    <row r="119" s="2" customFormat="1" ht="12" customHeight="1">
      <c r="A119" s="38"/>
      <c r="B119" s="39"/>
      <c r="C119" s="32" t="s">
        <v>16</v>
      </c>
      <c r="D119" s="40"/>
      <c r="E119" s="40"/>
      <c r="F119" s="40"/>
      <c r="G119" s="40"/>
      <c r="H119" s="40"/>
      <c r="I119" s="144"/>
      <c r="J119" s="40"/>
      <c r="K119" s="40"/>
      <c r="L119" s="63"/>
      <c r="S119" s="38"/>
      <c r="T119" s="38"/>
      <c r="U119" s="38"/>
      <c r="V119" s="38"/>
      <c r="W119" s="38"/>
      <c r="X119" s="38"/>
      <c r="Y119" s="38"/>
      <c r="Z119" s="38"/>
      <c r="AA119" s="38"/>
      <c r="AB119" s="38"/>
      <c r="AC119" s="38"/>
      <c r="AD119" s="38"/>
      <c r="AE119" s="38"/>
    </row>
    <row r="120" s="2" customFormat="1" ht="16.5" customHeight="1">
      <c r="A120" s="38"/>
      <c r="B120" s="39"/>
      <c r="C120" s="40"/>
      <c r="D120" s="40"/>
      <c r="E120" s="187" t="str">
        <f>E7</f>
        <v>Hřiště na Streetball, tenisová stěna a přístupový chodník</v>
      </c>
      <c r="F120" s="32"/>
      <c r="G120" s="32"/>
      <c r="H120" s="32"/>
      <c r="I120" s="144"/>
      <c r="J120" s="40"/>
      <c r="K120" s="40"/>
      <c r="L120" s="63"/>
      <c r="S120" s="38"/>
      <c r="T120" s="38"/>
      <c r="U120" s="38"/>
      <c r="V120" s="38"/>
      <c r="W120" s="38"/>
      <c r="X120" s="38"/>
      <c r="Y120" s="38"/>
      <c r="Z120" s="38"/>
      <c r="AA120" s="38"/>
      <c r="AB120" s="38"/>
      <c r="AC120" s="38"/>
      <c r="AD120" s="38"/>
      <c r="AE120" s="38"/>
    </row>
    <row r="121" s="2" customFormat="1" ht="12" customHeight="1">
      <c r="A121" s="38"/>
      <c r="B121" s="39"/>
      <c r="C121" s="32" t="s">
        <v>91</v>
      </c>
      <c r="D121" s="40"/>
      <c r="E121" s="40"/>
      <c r="F121" s="40"/>
      <c r="G121" s="40"/>
      <c r="H121" s="40"/>
      <c r="I121" s="144"/>
      <c r="J121" s="40"/>
      <c r="K121" s="40"/>
      <c r="L121" s="63"/>
      <c r="S121" s="38"/>
      <c r="T121" s="38"/>
      <c r="U121" s="38"/>
      <c r="V121" s="38"/>
      <c r="W121" s="38"/>
      <c r="X121" s="38"/>
      <c r="Y121" s="38"/>
      <c r="Z121" s="38"/>
      <c r="AA121" s="38"/>
      <c r="AB121" s="38"/>
      <c r="AC121" s="38"/>
      <c r="AD121" s="38"/>
      <c r="AE121" s="38"/>
    </row>
    <row r="122" s="2" customFormat="1" ht="16.5" customHeight="1">
      <c r="A122" s="38"/>
      <c r="B122" s="39"/>
      <c r="C122" s="40"/>
      <c r="D122" s="40"/>
      <c r="E122" s="76" t="str">
        <f>E9</f>
        <v xml:space="preserve">SO 02 - Úprava povrchů hřiště  a oplocení</v>
      </c>
      <c r="F122" s="40"/>
      <c r="G122" s="40"/>
      <c r="H122" s="40"/>
      <c r="I122" s="144"/>
      <c r="J122" s="40"/>
      <c r="K122" s="40"/>
      <c r="L122" s="63"/>
      <c r="S122" s="38"/>
      <c r="T122" s="38"/>
      <c r="U122" s="38"/>
      <c r="V122" s="38"/>
      <c r="W122" s="38"/>
      <c r="X122" s="38"/>
      <c r="Y122" s="38"/>
      <c r="Z122" s="38"/>
      <c r="AA122" s="38"/>
      <c r="AB122" s="38"/>
      <c r="AC122" s="38"/>
      <c r="AD122" s="38"/>
      <c r="AE122" s="38"/>
    </row>
    <row r="123" s="2" customFormat="1" ht="6.96" customHeight="1">
      <c r="A123" s="38"/>
      <c r="B123" s="39"/>
      <c r="C123" s="40"/>
      <c r="D123" s="40"/>
      <c r="E123" s="40"/>
      <c r="F123" s="40"/>
      <c r="G123" s="40"/>
      <c r="H123" s="40"/>
      <c r="I123" s="144"/>
      <c r="J123" s="40"/>
      <c r="K123" s="40"/>
      <c r="L123" s="63"/>
      <c r="S123" s="38"/>
      <c r="T123" s="38"/>
      <c r="U123" s="38"/>
      <c r="V123" s="38"/>
      <c r="W123" s="38"/>
      <c r="X123" s="38"/>
      <c r="Y123" s="38"/>
      <c r="Z123" s="38"/>
      <c r="AA123" s="38"/>
      <c r="AB123" s="38"/>
      <c r="AC123" s="38"/>
      <c r="AD123" s="38"/>
      <c r="AE123" s="38"/>
    </row>
    <row r="124" s="2" customFormat="1" ht="12" customHeight="1">
      <c r="A124" s="38"/>
      <c r="B124" s="39"/>
      <c r="C124" s="32" t="s">
        <v>20</v>
      </c>
      <c r="D124" s="40"/>
      <c r="E124" s="40"/>
      <c r="F124" s="27" t="str">
        <f>F12</f>
        <v xml:space="preserve"> </v>
      </c>
      <c r="G124" s="40"/>
      <c r="H124" s="40"/>
      <c r="I124" s="147" t="s">
        <v>22</v>
      </c>
      <c r="J124" s="79" t="str">
        <f>IF(J12="","",J12)</f>
        <v>25. 2. 2020</v>
      </c>
      <c r="K124" s="40"/>
      <c r="L124" s="63"/>
      <c r="S124" s="38"/>
      <c r="T124" s="38"/>
      <c r="U124" s="38"/>
      <c r="V124" s="38"/>
      <c r="W124" s="38"/>
      <c r="X124" s="38"/>
      <c r="Y124" s="38"/>
      <c r="Z124" s="38"/>
      <c r="AA124" s="38"/>
      <c r="AB124" s="38"/>
      <c r="AC124" s="38"/>
      <c r="AD124" s="38"/>
      <c r="AE124" s="38"/>
    </row>
    <row r="125" s="2" customFormat="1" ht="6.96" customHeight="1">
      <c r="A125" s="38"/>
      <c r="B125" s="39"/>
      <c r="C125" s="40"/>
      <c r="D125" s="40"/>
      <c r="E125" s="40"/>
      <c r="F125" s="40"/>
      <c r="G125" s="40"/>
      <c r="H125" s="40"/>
      <c r="I125" s="144"/>
      <c r="J125" s="40"/>
      <c r="K125" s="40"/>
      <c r="L125" s="63"/>
      <c r="S125" s="38"/>
      <c r="T125" s="38"/>
      <c r="U125" s="38"/>
      <c r="V125" s="38"/>
      <c r="W125" s="38"/>
      <c r="X125" s="38"/>
      <c r="Y125" s="38"/>
      <c r="Z125" s="38"/>
      <c r="AA125" s="38"/>
      <c r="AB125" s="38"/>
      <c r="AC125" s="38"/>
      <c r="AD125" s="38"/>
      <c r="AE125" s="38"/>
    </row>
    <row r="126" s="2" customFormat="1" ht="15.15" customHeight="1">
      <c r="A126" s="38"/>
      <c r="B126" s="39"/>
      <c r="C126" s="32" t="s">
        <v>24</v>
      </c>
      <c r="D126" s="40"/>
      <c r="E126" s="40"/>
      <c r="F126" s="27" t="str">
        <f>E15</f>
        <v>Město Sadov</v>
      </c>
      <c r="G126" s="40"/>
      <c r="H126" s="40"/>
      <c r="I126" s="147" t="s">
        <v>31</v>
      </c>
      <c r="J126" s="36" t="str">
        <f>E21</f>
        <v xml:space="preserve"> </v>
      </c>
      <c r="K126" s="40"/>
      <c r="L126" s="63"/>
      <c r="S126" s="38"/>
      <c r="T126" s="38"/>
      <c r="U126" s="38"/>
      <c r="V126" s="38"/>
      <c r="W126" s="38"/>
      <c r="X126" s="38"/>
      <c r="Y126" s="38"/>
      <c r="Z126" s="38"/>
      <c r="AA126" s="38"/>
      <c r="AB126" s="38"/>
      <c r="AC126" s="38"/>
      <c r="AD126" s="38"/>
      <c r="AE126" s="38"/>
    </row>
    <row r="127" s="2" customFormat="1" ht="15.15" customHeight="1">
      <c r="A127" s="38"/>
      <c r="B127" s="39"/>
      <c r="C127" s="32" t="s">
        <v>29</v>
      </c>
      <c r="D127" s="40"/>
      <c r="E127" s="40"/>
      <c r="F127" s="27" t="str">
        <f>IF(E18="","",E18)</f>
        <v>Vyplň údaj</v>
      </c>
      <c r="G127" s="40"/>
      <c r="H127" s="40"/>
      <c r="I127" s="147" t="s">
        <v>34</v>
      </c>
      <c r="J127" s="36" t="str">
        <f>E24</f>
        <v xml:space="preserve"> </v>
      </c>
      <c r="K127" s="40"/>
      <c r="L127" s="63"/>
      <c r="S127" s="38"/>
      <c r="T127" s="38"/>
      <c r="U127" s="38"/>
      <c r="V127" s="38"/>
      <c r="W127" s="38"/>
      <c r="X127" s="38"/>
      <c r="Y127" s="38"/>
      <c r="Z127" s="38"/>
      <c r="AA127" s="38"/>
      <c r="AB127" s="38"/>
      <c r="AC127" s="38"/>
      <c r="AD127" s="38"/>
      <c r="AE127" s="38"/>
    </row>
    <row r="128" s="2" customFormat="1" ht="10.32" customHeight="1">
      <c r="A128" s="38"/>
      <c r="B128" s="39"/>
      <c r="C128" s="40"/>
      <c r="D128" s="40"/>
      <c r="E128" s="40"/>
      <c r="F128" s="40"/>
      <c r="G128" s="40"/>
      <c r="H128" s="40"/>
      <c r="I128" s="144"/>
      <c r="J128" s="40"/>
      <c r="K128" s="40"/>
      <c r="L128" s="63"/>
      <c r="S128" s="38"/>
      <c r="T128" s="38"/>
      <c r="U128" s="38"/>
      <c r="V128" s="38"/>
      <c r="W128" s="38"/>
      <c r="X128" s="38"/>
      <c r="Y128" s="38"/>
      <c r="Z128" s="38"/>
      <c r="AA128" s="38"/>
      <c r="AB128" s="38"/>
      <c r="AC128" s="38"/>
      <c r="AD128" s="38"/>
      <c r="AE128" s="38"/>
    </row>
    <row r="129" s="11" customFormat="1" ht="29.28" customHeight="1">
      <c r="A129" s="207"/>
      <c r="B129" s="208"/>
      <c r="C129" s="209" t="s">
        <v>107</v>
      </c>
      <c r="D129" s="210" t="s">
        <v>61</v>
      </c>
      <c r="E129" s="210" t="s">
        <v>57</v>
      </c>
      <c r="F129" s="210" t="s">
        <v>58</v>
      </c>
      <c r="G129" s="210" t="s">
        <v>108</v>
      </c>
      <c r="H129" s="210" t="s">
        <v>109</v>
      </c>
      <c r="I129" s="211" t="s">
        <v>110</v>
      </c>
      <c r="J129" s="210" t="s">
        <v>96</v>
      </c>
      <c r="K129" s="212" t="s">
        <v>111</v>
      </c>
      <c r="L129" s="213"/>
      <c r="M129" s="100" t="s">
        <v>1</v>
      </c>
      <c r="N129" s="101" t="s">
        <v>40</v>
      </c>
      <c r="O129" s="101" t="s">
        <v>112</v>
      </c>
      <c r="P129" s="101" t="s">
        <v>113</v>
      </c>
      <c r="Q129" s="101" t="s">
        <v>114</v>
      </c>
      <c r="R129" s="101" t="s">
        <v>115</v>
      </c>
      <c r="S129" s="101" t="s">
        <v>116</v>
      </c>
      <c r="T129" s="102" t="s">
        <v>117</v>
      </c>
      <c r="U129" s="207"/>
      <c r="V129" s="207"/>
      <c r="W129" s="207"/>
      <c r="X129" s="207"/>
      <c r="Y129" s="207"/>
      <c r="Z129" s="207"/>
      <c r="AA129" s="207"/>
      <c r="AB129" s="207"/>
      <c r="AC129" s="207"/>
      <c r="AD129" s="207"/>
      <c r="AE129" s="207"/>
    </row>
    <row r="130" s="2" customFormat="1" ht="22.8" customHeight="1">
      <c r="A130" s="38"/>
      <c r="B130" s="39"/>
      <c r="C130" s="107" t="s">
        <v>118</v>
      </c>
      <c r="D130" s="40"/>
      <c r="E130" s="40"/>
      <c r="F130" s="40"/>
      <c r="G130" s="40"/>
      <c r="H130" s="40"/>
      <c r="I130" s="144"/>
      <c r="J130" s="214">
        <f>BK130</f>
        <v>0</v>
      </c>
      <c r="K130" s="40"/>
      <c r="L130" s="44"/>
      <c r="M130" s="103"/>
      <c r="N130" s="215"/>
      <c r="O130" s="104"/>
      <c r="P130" s="216">
        <f>P131+P245+P266</f>
        <v>0</v>
      </c>
      <c r="Q130" s="104"/>
      <c r="R130" s="216">
        <f>R131+R245+R266</f>
        <v>61.080818939999993</v>
      </c>
      <c r="S130" s="104"/>
      <c r="T130" s="217">
        <f>T131+T245+T266</f>
        <v>0.73760000000000003</v>
      </c>
      <c r="U130" s="38"/>
      <c r="V130" s="38"/>
      <c r="W130" s="38"/>
      <c r="X130" s="38"/>
      <c r="Y130" s="38"/>
      <c r="Z130" s="38"/>
      <c r="AA130" s="38"/>
      <c r="AB130" s="38"/>
      <c r="AC130" s="38"/>
      <c r="AD130" s="38"/>
      <c r="AE130" s="38"/>
      <c r="AT130" s="17" t="s">
        <v>75</v>
      </c>
      <c r="AU130" s="17" t="s">
        <v>98</v>
      </c>
      <c r="BK130" s="218">
        <f>BK131+BK245+BK266</f>
        <v>0</v>
      </c>
    </row>
    <row r="131" s="12" customFormat="1" ht="25.92" customHeight="1">
      <c r="A131" s="12"/>
      <c r="B131" s="219"/>
      <c r="C131" s="220"/>
      <c r="D131" s="221" t="s">
        <v>75</v>
      </c>
      <c r="E131" s="222" t="s">
        <v>119</v>
      </c>
      <c r="F131" s="222" t="s">
        <v>120</v>
      </c>
      <c r="G131" s="220"/>
      <c r="H131" s="220"/>
      <c r="I131" s="223"/>
      <c r="J131" s="224">
        <f>BK131</f>
        <v>0</v>
      </c>
      <c r="K131" s="220"/>
      <c r="L131" s="225"/>
      <c r="M131" s="226"/>
      <c r="N131" s="227"/>
      <c r="O131" s="227"/>
      <c r="P131" s="228">
        <f>P132+P156+P180+P212+P219+P224+P237+P242</f>
        <v>0</v>
      </c>
      <c r="Q131" s="227"/>
      <c r="R131" s="228">
        <f>R132+R156+R180+R212+R219+R224+R237+R242</f>
        <v>60.994485389999994</v>
      </c>
      <c r="S131" s="227"/>
      <c r="T131" s="229">
        <f>T132+T156+T180+T212+T219+T224+T237+T242</f>
        <v>0.73760000000000003</v>
      </c>
      <c r="U131" s="12"/>
      <c r="V131" s="12"/>
      <c r="W131" s="12"/>
      <c r="X131" s="12"/>
      <c r="Y131" s="12"/>
      <c r="Z131" s="12"/>
      <c r="AA131" s="12"/>
      <c r="AB131" s="12"/>
      <c r="AC131" s="12"/>
      <c r="AD131" s="12"/>
      <c r="AE131" s="12"/>
      <c r="AR131" s="230" t="s">
        <v>84</v>
      </c>
      <c r="AT131" s="231" t="s">
        <v>75</v>
      </c>
      <c r="AU131" s="231" t="s">
        <v>76</v>
      </c>
      <c r="AY131" s="230" t="s">
        <v>121</v>
      </c>
      <c r="BK131" s="232">
        <f>BK132+BK156+BK180+BK212+BK219+BK224+BK237+BK242</f>
        <v>0</v>
      </c>
    </row>
    <row r="132" s="12" customFormat="1" ht="22.8" customHeight="1">
      <c r="A132" s="12"/>
      <c r="B132" s="219"/>
      <c r="C132" s="220"/>
      <c r="D132" s="221" t="s">
        <v>75</v>
      </c>
      <c r="E132" s="233" t="s">
        <v>84</v>
      </c>
      <c r="F132" s="233" t="s">
        <v>122</v>
      </c>
      <c r="G132" s="220"/>
      <c r="H132" s="220"/>
      <c r="I132" s="223"/>
      <c r="J132" s="234">
        <f>BK132</f>
        <v>0</v>
      </c>
      <c r="K132" s="220"/>
      <c r="L132" s="225"/>
      <c r="M132" s="226"/>
      <c r="N132" s="227"/>
      <c r="O132" s="227"/>
      <c r="P132" s="228">
        <f>SUM(P133:P155)</f>
        <v>0</v>
      </c>
      <c r="Q132" s="227"/>
      <c r="R132" s="228">
        <f>SUM(R133:R155)</f>
        <v>0.0090000000000000011</v>
      </c>
      <c r="S132" s="227"/>
      <c r="T132" s="229">
        <f>SUM(T133:T155)</f>
        <v>0.44</v>
      </c>
      <c r="U132" s="12"/>
      <c r="V132" s="12"/>
      <c r="W132" s="12"/>
      <c r="X132" s="12"/>
      <c r="Y132" s="12"/>
      <c r="Z132" s="12"/>
      <c r="AA132" s="12"/>
      <c r="AB132" s="12"/>
      <c r="AC132" s="12"/>
      <c r="AD132" s="12"/>
      <c r="AE132" s="12"/>
      <c r="AR132" s="230" t="s">
        <v>84</v>
      </c>
      <c r="AT132" s="231" t="s">
        <v>75</v>
      </c>
      <c r="AU132" s="231" t="s">
        <v>84</v>
      </c>
      <c r="AY132" s="230" t="s">
        <v>121</v>
      </c>
      <c r="BK132" s="232">
        <f>SUM(BK133:BK155)</f>
        <v>0</v>
      </c>
    </row>
    <row r="133" s="2" customFormat="1" ht="16.5" customHeight="1">
      <c r="A133" s="38"/>
      <c r="B133" s="39"/>
      <c r="C133" s="235" t="s">
        <v>84</v>
      </c>
      <c r="D133" s="235" t="s">
        <v>123</v>
      </c>
      <c r="E133" s="236" t="s">
        <v>281</v>
      </c>
      <c r="F133" s="237" t="s">
        <v>282</v>
      </c>
      <c r="G133" s="238" t="s">
        <v>226</v>
      </c>
      <c r="H133" s="239">
        <v>11</v>
      </c>
      <c r="I133" s="240"/>
      <c r="J133" s="241">
        <f>ROUND(I133*H133,2)</f>
        <v>0</v>
      </c>
      <c r="K133" s="237" t="s">
        <v>127</v>
      </c>
      <c r="L133" s="44"/>
      <c r="M133" s="242" t="s">
        <v>1</v>
      </c>
      <c r="N133" s="243" t="s">
        <v>41</v>
      </c>
      <c r="O133" s="91"/>
      <c r="P133" s="244">
        <f>O133*H133</f>
        <v>0</v>
      </c>
      <c r="Q133" s="244">
        <v>0</v>
      </c>
      <c r="R133" s="244">
        <f>Q133*H133</f>
        <v>0</v>
      </c>
      <c r="S133" s="244">
        <v>0.040000000000000001</v>
      </c>
      <c r="T133" s="245">
        <f>S133*H133</f>
        <v>0.44</v>
      </c>
      <c r="U133" s="38"/>
      <c r="V133" s="38"/>
      <c r="W133" s="38"/>
      <c r="X133" s="38"/>
      <c r="Y133" s="38"/>
      <c r="Z133" s="38"/>
      <c r="AA133" s="38"/>
      <c r="AB133" s="38"/>
      <c r="AC133" s="38"/>
      <c r="AD133" s="38"/>
      <c r="AE133" s="38"/>
      <c r="AR133" s="246" t="s">
        <v>128</v>
      </c>
      <c r="AT133" s="246" t="s">
        <v>123</v>
      </c>
      <c r="AU133" s="246" t="s">
        <v>86</v>
      </c>
      <c r="AY133" s="17" t="s">
        <v>121</v>
      </c>
      <c r="BE133" s="247">
        <f>IF(N133="základní",J133,0)</f>
        <v>0</v>
      </c>
      <c r="BF133" s="247">
        <f>IF(N133="snížená",J133,0)</f>
        <v>0</v>
      </c>
      <c r="BG133" s="247">
        <f>IF(N133="zákl. přenesená",J133,0)</f>
        <v>0</v>
      </c>
      <c r="BH133" s="247">
        <f>IF(N133="sníž. přenesená",J133,0)</f>
        <v>0</v>
      </c>
      <c r="BI133" s="247">
        <f>IF(N133="nulová",J133,0)</f>
        <v>0</v>
      </c>
      <c r="BJ133" s="17" t="s">
        <v>84</v>
      </c>
      <c r="BK133" s="247">
        <f>ROUND(I133*H133,2)</f>
        <v>0</v>
      </c>
      <c r="BL133" s="17" t="s">
        <v>128</v>
      </c>
      <c r="BM133" s="246" t="s">
        <v>283</v>
      </c>
    </row>
    <row r="134" s="2" customFormat="1" ht="24" customHeight="1">
      <c r="A134" s="38"/>
      <c r="B134" s="39"/>
      <c r="C134" s="235" t="s">
        <v>86</v>
      </c>
      <c r="D134" s="235" t="s">
        <v>123</v>
      </c>
      <c r="E134" s="236" t="s">
        <v>132</v>
      </c>
      <c r="F134" s="237" t="s">
        <v>133</v>
      </c>
      <c r="G134" s="238" t="s">
        <v>126</v>
      </c>
      <c r="H134" s="239">
        <v>167.19999999999999</v>
      </c>
      <c r="I134" s="240"/>
      <c r="J134" s="241">
        <f>ROUND(I134*H134,2)</f>
        <v>0</v>
      </c>
      <c r="K134" s="237" t="s">
        <v>127</v>
      </c>
      <c r="L134" s="44"/>
      <c r="M134" s="242" t="s">
        <v>1</v>
      </c>
      <c r="N134" s="243" t="s">
        <v>41</v>
      </c>
      <c r="O134" s="91"/>
      <c r="P134" s="244">
        <f>O134*H134</f>
        <v>0</v>
      </c>
      <c r="Q134" s="244">
        <v>0</v>
      </c>
      <c r="R134" s="244">
        <f>Q134*H134</f>
        <v>0</v>
      </c>
      <c r="S134" s="244">
        <v>0</v>
      </c>
      <c r="T134" s="245">
        <f>S134*H134</f>
        <v>0</v>
      </c>
      <c r="U134" s="38"/>
      <c r="V134" s="38"/>
      <c r="W134" s="38"/>
      <c r="X134" s="38"/>
      <c r="Y134" s="38"/>
      <c r="Z134" s="38"/>
      <c r="AA134" s="38"/>
      <c r="AB134" s="38"/>
      <c r="AC134" s="38"/>
      <c r="AD134" s="38"/>
      <c r="AE134" s="38"/>
      <c r="AR134" s="246" t="s">
        <v>128</v>
      </c>
      <c r="AT134" s="246" t="s">
        <v>123</v>
      </c>
      <c r="AU134" s="246" t="s">
        <v>86</v>
      </c>
      <c r="AY134" s="17" t="s">
        <v>121</v>
      </c>
      <c r="BE134" s="247">
        <f>IF(N134="základní",J134,0)</f>
        <v>0</v>
      </c>
      <c r="BF134" s="247">
        <f>IF(N134="snížená",J134,0)</f>
        <v>0</v>
      </c>
      <c r="BG134" s="247">
        <f>IF(N134="zákl. přenesená",J134,0)</f>
        <v>0</v>
      </c>
      <c r="BH134" s="247">
        <f>IF(N134="sníž. přenesená",J134,0)</f>
        <v>0</v>
      </c>
      <c r="BI134" s="247">
        <f>IF(N134="nulová",J134,0)</f>
        <v>0</v>
      </c>
      <c r="BJ134" s="17" t="s">
        <v>84</v>
      </c>
      <c r="BK134" s="247">
        <f>ROUND(I134*H134,2)</f>
        <v>0</v>
      </c>
      <c r="BL134" s="17" t="s">
        <v>128</v>
      </c>
      <c r="BM134" s="246" t="s">
        <v>284</v>
      </c>
    </row>
    <row r="135" s="13" customFormat="1">
      <c r="A135" s="13"/>
      <c r="B135" s="248"/>
      <c r="C135" s="249"/>
      <c r="D135" s="250" t="s">
        <v>130</v>
      </c>
      <c r="E135" s="251" t="s">
        <v>1</v>
      </c>
      <c r="F135" s="252" t="s">
        <v>285</v>
      </c>
      <c r="G135" s="249"/>
      <c r="H135" s="253">
        <v>167.19999999999999</v>
      </c>
      <c r="I135" s="254"/>
      <c r="J135" s="249"/>
      <c r="K135" s="249"/>
      <c r="L135" s="255"/>
      <c r="M135" s="256"/>
      <c r="N135" s="257"/>
      <c r="O135" s="257"/>
      <c r="P135" s="257"/>
      <c r="Q135" s="257"/>
      <c r="R135" s="257"/>
      <c r="S135" s="257"/>
      <c r="T135" s="258"/>
      <c r="U135" s="13"/>
      <c r="V135" s="13"/>
      <c r="W135" s="13"/>
      <c r="X135" s="13"/>
      <c r="Y135" s="13"/>
      <c r="Z135" s="13"/>
      <c r="AA135" s="13"/>
      <c r="AB135" s="13"/>
      <c r="AC135" s="13"/>
      <c r="AD135" s="13"/>
      <c r="AE135" s="13"/>
      <c r="AT135" s="259" t="s">
        <v>130</v>
      </c>
      <c r="AU135" s="259" t="s">
        <v>86</v>
      </c>
      <c r="AV135" s="13" t="s">
        <v>86</v>
      </c>
      <c r="AW135" s="13" t="s">
        <v>33</v>
      </c>
      <c r="AX135" s="13" t="s">
        <v>84</v>
      </c>
      <c r="AY135" s="259" t="s">
        <v>121</v>
      </c>
    </row>
    <row r="136" s="2" customFormat="1" ht="24" customHeight="1">
      <c r="A136" s="38"/>
      <c r="B136" s="39"/>
      <c r="C136" s="235" t="s">
        <v>137</v>
      </c>
      <c r="D136" s="235" t="s">
        <v>123</v>
      </c>
      <c r="E136" s="236" t="s">
        <v>138</v>
      </c>
      <c r="F136" s="237" t="s">
        <v>139</v>
      </c>
      <c r="G136" s="238" t="s">
        <v>126</v>
      </c>
      <c r="H136" s="239">
        <v>167.19999999999999</v>
      </c>
      <c r="I136" s="240"/>
      <c r="J136" s="241">
        <f>ROUND(I136*H136,2)</f>
        <v>0</v>
      </c>
      <c r="K136" s="237" t="s">
        <v>127</v>
      </c>
      <c r="L136" s="44"/>
      <c r="M136" s="242" t="s">
        <v>1</v>
      </c>
      <c r="N136" s="243" t="s">
        <v>41</v>
      </c>
      <c r="O136" s="91"/>
      <c r="P136" s="244">
        <f>O136*H136</f>
        <v>0</v>
      </c>
      <c r="Q136" s="244">
        <v>0</v>
      </c>
      <c r="R136" s="244">
        <f>Q136*H136</f>
        <v>0</v>
      </c>
      <c r="S136" s="244">
        <v>0</v>
      </c>
      <c r="T136" s="245">
        <f>S136*H136</f>
        <v>0</v>
      </c>
      <c r="U136" s="38"/>
      <c r="V136" s="38"/>
      <c r="W136" s="38"/>
      <c r="X136" s="38"/>
      <c r="Y136" s="38"/>
      <c r="Z136" s="38"/>
      <c r="AA136" s="38"/>
      <c r="AB136" s="38"/>
      <c r="AC136" s="38"/>
      <c r="AD136" s="38"/>
      <c r="AE136" s="38"/>
      <c r="AR136" s="246" t="s">
        <v>128</v>
      </c>
      <c r="AT136" s="246" t="s">
        <v>123</v>
      </c>
      <c r="AU136" s="246" t="s">
        <v>86</v>
      </c>
      <c r="AY136" s="17" t="s">
        <v>121</v>
      </c>
      <c r="BE136" s="247">
        <f>IF(N136="základní",J136,0)</f>
        <v>0</v>
      </c>
      <c r="BF136" s="247">
        <f>IF(N136="snížená",J136,0)</f>
        <v>0</v>
      </c>
      <c r="BG136" s="247">
        <f>IF(N136="zákl. přenesená",J136,0)</f>
        <v>0</v>
      </c>
      <c r="BH136" s="247">
        <f>IF(N136="sníž. přenesená",J136,0)</f>
        <v>0</v>
      </c>
      <c r="BI136" s="247">
        <f>IF(N136="nulová",J136,0)</f>
        <v>0</v>
      </c>
      <c r="BJ136" s="17" t="s">
        <v>84</v>
      </c>
      <c r="BK136" s="247">
        <f>ROUND(I136*H136,2)</f>
        <v>0</v>
      </c>
      <c r="BL136" s="17" t="s">
        <v>128</v>
      </c>
      <c r="BM136" s="246" t="s">
        <v>286</v>
      </c>
    </row>
    <row r="137" s="2" customFormat="1" ht="24" customHeight="1">
      <c r="A137" s="38"/>
      <c r="B137" s="39"/>
      <c r="C137" s="235" t="s">
        <v>128</v>
      </c>
      <c r="D137" s="235" t="s">
        <v>123</v>
      </c>
      <c r="E137" s="236" t="s">
        <v>287</v>
      </c>
      <c r="F137" s="237" t="s">
        <v>288</v>
      </c>
      <c r="G137" s="238" t="s">
        <v>126</v>
      </c>
      <c r="H137" s="239">
        <v>2.25</v>
      </c>
      <c r="I137" s="240"/>
      <c r="J137" s="241">
        <f>ROUND(I137*H137,2)</f>
        <v>0</v>
      </c>
      <c r="K137" s="237" t="s">
        <v>127</v>
      </c>
      <c r="L137" s="44"/>
      <c r="M137" s="242" t="s">
        <v>1</v>
      </c>
      <c r="N137" s="243" t="s">
        <v>41</v>
      </c>
      <c r="O137" s="91"/>
      <c r="P137" s="244">
        <f>O137*H137</f>
        <v>0</v>
      </c>
      <c r="Q137" s="244">
        <v>0</v>
      </c>
      <c r="R137" s="244">
        <f>Q137*H137</f>
        <v>0</v>
      </c>
      <c r="S137" s="244">
        <v>0</v>
      </c>
      <c r="T137" s="245">
        <f>S137*H137</f>
        <v>0</v>
      </c>
      <c r="U137" s="38"/>
      <c r="V137" s="38"/>
      <c r="W137" s="38"/>
      <c r="X137" s="38"/>
      <c r="Y137" s="38"/>
      <c r="Z137" s="38"/>
      <c r="AA137" s="38"/>
      <c r="AB137" s="38"/>
      <c r="AC137" s="38"/>
      <c r="AD137" s="38"/>
      <c r="AE137" s="38"/>
      <c r="AR137" s="246" t="s">
        <v>128</v>
      </c>
      <c r="AT137" s="246" t="s">
        <v>123</v>
      </c>
      <c r="AU137" s="246" t="s">
        <v>86</v>
      </c>
      <c r="AY137" s="17" t="s">
        <v>121</v>
      </c>
      <c r="BE137" s="247">
        <f>IF(N137="základní",J137,0)</f>
        <v>0</v>
      </c>
      <c r="BF137" s="247">
        <f>IF(N137="snížená",J137,0)</f>
        <v>0</v>
      </c>
      <c r="BG137" s="247">
        <f>IF(N137="zákl. přenesená",J137,0)</f>
        <v>0</v>
      </c>
      <c r="BH137" s="247">
        <f>IF(N137="sníž. přenesená",J137,0)</f>
        <v>0</v>
      </c>
      <c r="BI137" s="247">
        <f>IF(N137="nulová",J137,0)</f>
        <v>0</v>
      </c>
      <c r="BJ137" s="17" t="s">
        <v>84</v>
      </c>
      <c r="BK137" s="247">
        <f>ROUND(I137*H137,2)</f>
        <v>0</v>
      </c>
      <c r="BL137" s="17" t="s">
        <v>128</v>
      </c>
      <c r="BM137" s="246" t="s">
        <v>289</v>
      </c>
    </row>
    <row r="138" s="13" customFormat="1">
      <c r="A138" s="13"/>
      <c r="B138" s="248"/>
      <c r="C138" s="249"/>
      <c r="D138" s="250" t="s">
        <v>130</v>
      </c>
      <c r="E138" s="251" t="s">
        <v>1</v>
      </c>
      <c r="F138" s="252" t="s">
        <v>290</v>
      </c>
      <c r="G138" s="249"/>
      <c r="H138" s="253">
        <v>2.25</v>
      </c>
      <c r="I138" s="254"/>
      <c r="J138" s="249"/>
      <c r="K138" s="249"/>
      <c r="L138" s="255"/>
      <c r="M138" s="256"/>
      <c r="N138" s="257"/>
      <c r="O138" s="257"/>
      <c r="P138" s="257"/>
      <c r="Q138" s="257"/>
      <c r="R138" s="257"/>
      <c r="S138" s="257"/>
      <c r="T138" s="258"/>
      <c r="U138" s="13"/>
      <c r="V138" s="13"/>
      <c r="W138" s="13"/>
      <c r="X138" s="13"/>
      <c r="Y138" s="13"/>
      <c r="Z138" s="13"/>
      <c r="AA138" s="13"/>
      <c r="AB138" s="13"/>
      <c r="AC138" s="13"/>
      <c r="AD138" s="13"/>
      <c r="AE138" s="13"/>
      <c r="AT138" s="259" t="s">
        <v>130</v>
      </c>
      <c r="AU138" s="259" t="s">
        <v>86</v>
      </c>
      <c r="AV138" s="13" t="s">
        <v>86</v>
      </c>
      <c r="AW138" s="13" t="s">
        <v>33</v>
      </c>
      <c r="AX138" s="13" t="s">
        <v>84</v>
      </c>
      <c r="AY138" s="259" t="s">
        <v>121</v>
      </c>
    </row>
    <row r="139" s="2" customFormat="1" ht="24" customHeight="1">
      <c r="A139" s="38"/>
      <c r="B139" s="39"/>
      <c r="C139" s="235" t="s">
        <v>144</v>
      </c>
      <c r="D139" s="235" t="s">
        <v>123</v>
      </c>
      <c r="E139" s="236" t="s">
        <v>291</v>
      </c>
      <c r="F139" s="237" t="s">
        <v>292</v>
      </c>
      <c r="G139" s="238" t="s">
        <v>126</v>
      </c>
      <c r="H139" s="239">
        <v>2.25</v>
      </c>
      <c r="I139" s="240"/>
      <c r="J139" s="241">
        <f>ROUND(I139*H139,2)</f>
        <v>0</v>
      </c>
      <c r="K139" s="237" t="s">
        <v>127</v>
      </c>
      <c r="L139" s="44"/>
      <c r="M139" s="242" t="s">
        <v>1</v>
      </c>
      <c r="N139" s="243" t="s">
        <v>41</v>
      </c>
      <c r="O139" s="91"/>
      <c r="P139" s="244">
        <f>O139*H139</f>
        <v>0</v>
      </c>
      <c r="Q139" s="244">
        <v>0</v>
      </c>
      <c r="R139" s="244">
        <f>Q139*H139</f>
        <v>0</v>
      </c>
      <c r="S139" s="244">
        <v>0</v>
      </c>
      <c r="T139" s="245">
        <f>S139*H139</f>
        <v>0</v>
      </c>
      <c r="U139" s="38"/>
      <c r="V139" s="38"/>
      <c r="W139" s="38"/>
      <c r="X139" s="38"/>
      <c r="Y139" s="38"/>
      <c r="Z139" s="38"/>
      <c r="AA139" s="38"/>
      <c r="AB139" s="38"/>
      <c r="AC139" s="38"/>
      <c r="AD139" s="38"/>
      <c r="AE139" s="38"/>
      <c r="AR139" s="246" t="s">
        <v>128</v>
      </c>
      <c r="AT139" s="246" t="s">
        <v>123</v>
      </c>
      <c r="AU139" s="246" t="s">
        <v>86</v>
      </c>
      <c r="AY139" s="17" t="s">
        <v>121</v>
      </c>
      <c r="BE139" s="247">
        <f>IF(N139="základní",J139,0)</f>
        <v>0</v>
      </c>
      <c r="BF139" s="247">
        <f>IF(N139="snížená",J139,0)</f>
        <v>0</v>
      </c>
      <c r="BG139" s="247">
        <f>IF(N139="zákl. přenesená",J139,0)</f>
        <v>0</v>
      </c>
      <c r="BH139" s="247">
        <f>IF(N139="sníž. přenesená",J139,0)</f>
        <v>0</v>
      </c>
      <c r="BI139" s="247">
        <f>IF(N139="nulová",J139,0)</f>
        <v>0</v>
      </c>
      <c r="BJ139" s="17" t="s">
        <v>84</v>
      </c>
      <c r="BK139" s="247">
        <f>ROUND(I139*H139,2)</f>
        <v>0</v>
      </c>
      <c r="BL139" s="17" t="s">
        <v>128</v>
      </c>
      <c r="BM139" s="246" t="s">
        <v>293</v>
      </c>
    </row>
    <row r="140" s="2" customFormat="1" ht="24" customHeight="1">
      <c r="A140" s="38"/>
      <c r="B140" s="39"/>
      <c r="C140" s="235" t="s">
        <v>148</v>
      </c>
      <c r="D140" s="235" t="s">
        <v>123</v>
      </c>
      <c r="E140" s="236" t="s">
        <v>294</v>
      </c>
      <c r="F140" s="237" t="s">
        <v>295</v>
      </c>
      <c r="G140" s="238" t="s">
        <v>126</v>
      </c>
      <c r="H140" s="239">
        <v>4.5</v>
      </c>
      <c r="I140" s="240"/>
      <c r="J140" s="241">
        <f>ROUND(I140*H140,2)</f>
        <v>0</v>
      </c>
      <c r="K140" s="237" t="s">
        <v>127</v>
      </c>
      <c r="L140" s="44"/>
      <c r="M140" s="242" t="s">
        <v>1</v>
      </c>
      <c r="N140" s="243" t="s">
        <v>41</v>
      </c>
      <c r="O140" s="91"/>
      <c r="P140" s="244">
        <f>O140*H140</f>
        <v>0</v>
      </c>
      <c r="Q140" s="244">
        <v>0</v>
      </c>
      <c r="R140" s="244">
        <f>Q140*H140</f>
        <v>0</v>
      </c>
      <c r="S140" s="244">
        <v>0</v>
      </c>
      <c r="T140" s="245">
        <f>S140*H140</f>
        <v>0</v>
      </c>
      <c r="U140" s="38"/>
      <c r="V140" s="38"/>
      <c r="W140" s="38"/>
      <c r="X140" s="38"/>
      <c r="Y140" s="38"/>
      <c r="Z140" s="38"/>
      <c r="AA140" s="38"/>
      <c r="AB140" s="38"/>
      <c r="AC140" s="38"/>
      <c r="AD140" s="38"/>
      <c r="AE140" s="38"/>
      <c r="AR140" s="246" t="s">
        <v>128</v>
      </c>
      <c r="AT140" s="246" t="s">
        <v>123</v>
      </c>
      <c r="AU140" s="246" t="s">
        <v>86</v>
      </c>
      <c r="AY140" s="17" t="s">
        <v>121</v>
      </c>
      <c r="BE140" s="247">
        <f>IF(N140="základní",J140,0)</f>
        <v>0</v>
      </c>
      <c r="BF140" s="247">
        <f>IF(N140="snížená",J140,0)</f>
        <v>0</v>
      </c>
      <c r="BG140" s="247">
        <f>IF(N140="zákl. přenesená",J140,0)</f>
        <v>0</v>
      </c>
      <c r="BH140" s="247">
        <f>IF(N140="sníž. přenesená",J140,0)</f>
        <v>0</v>
      </c>
      <c r="BI140" s="247">
        <f>IF(N140="nulová",J140,0)</f>
        <v>0</v>
      </c>
      <c r="BJ140" s="17" t="s">
        <v>84</v>
      </c>
      <c r="BK140" s="247">
        <f>ROUND(I140*H140,2)</f>
        <v>0</v>
      </c>
      <c r="BL140" s="17" t="s">
        <v>128</v>
      </c>
      <c r="BM140" s="246" t="s">
        <v>296</v>
      </c>
    </row>
    <row r="141" s="14" customFormat="1">
      <c r="A141" s="14"/>
      <c r="B141" s="260"/>
      <c r="C141" s="261"/>
      <c r="D141" s="250" t="s">
        <v>130</v>
      </c>
      <c r="E141" s="262" t="s">
        <v>1</v>
      </c>
      <c r="F141" s="263" t="s">
        <v>297</v>
      </c>
      <c r="G141" s="261"/>
      <c r="H141" s="262" t="s">
        <v>1</v>
      </c>
      <c r="I141" s="264"/>
      <c r="J141" s="261"/>
      <c r="K141" s="261"/>
      <c r="L141" s="265"/>
      <c r="M141" s="266"/>
      <c r="N141" s="267"/>
      <c r="O141" s="267"/>
      <c r="P141" s="267"/>
      <c r="Q141" s="267"/>
      <c r="R141" s="267"/>
      <c r="S141" s="267"/>
      <c r="T141" s="268"/>
      <c r="U141" s="14"/>
      <c r="V141" s="14"/>
      <c r="W141" s="14"/>
      <c r="X141" s="14"/>
      <c r="Y141" s="14"/>
      <c r="Z141" s="14"/>
      <c r="AA141" s="14"/>
      <c r="AB141" s="14"/>
      <c r="AC141" s="14"/>
      <c r="AD141" s="14"/>
      <c r="AE141" s="14"/>
      <c r="AT141" s="269" t="s">
        <v>130</v>
      </c>
      <c r="AU141" s="269" t="s">
        <v>86</v>
      </c>
      <c r="AV141" s="14" t="s">
        <v>84</v>
      </c>
      <c r="AW141" s="14" t="s">
        <v>33</v>
      </c>
      <c r="AX141" s="14" t="s">
        <v>76</v>
      </c>
      <c r="AY141" s="269" t="s">
        <v>121</v>
      </c>
    </row>
    <row r="142" s="13" customFormat="1">
      <c r="A142" s="13"/>
      <c r="B142" s="248"/>
      <c r="C142" s="249"/>
      <c r="D142" s="250" t="s">
        <v>130</v>
      </c>
      <c r="E142" s="251" t="s">
        <v>1</v>
      </c>
      <c r="F142" s="252" t="s">
        <v>298</v>
      </c>
      <c r="G142" s="249"/>
      <c r="H142" s="253">
        <v>4.5</v>
      </c>
      <c r="I142" s="254"/>
      <c r="J142" s="249"/>
      <c r="K142" s="249"/>
      <c r="L142" s="255"/>
      <c r="M142" s="256"/>
      <c r="N142" s="257"/>
      <c r="O142" s="257"/>
      <c r="P142" s="257"/>
      <c r="Q142" s="257"/>
      <c r="R142" s="257"/>
      <c r="S142" s="257"/>
      <c r="T142" s="258"/>
      <c r="U142" s="13"/>
      <c r="V142" s="13"/>
      <c r="W142" s="13"/>
      <c r="X142" s="13"/>
      <c r="Y142" s="13"/>
      <c r="Z142" s="13"/>
      <c r="AA142" s="13"/>
      <c r="AB142" s="13"/>
      <c r="AC142" s="13"/>
      <c r="AD142" s="13"/>
      <c r="AE142" s="13"/>
      <c r="AT142" s="259" t="s">
        <v>130</v>
      </c>
      <c r="AU142" s="259" t="s">
        <v>86</v>
      </c>
      <c r="AV142" s="13" t="s">
        <v>86</v>
      </c>
      <c r="AW142" s="13" t="s">
        <v>33</v>
      </c>
      <c r="AX142" s="13" t="s">
        <v>84</v>
      </c>
      <c r="AY142" s="259" t="s">
        <v>121</v>
      </c>
    </row>
    <row r="143" s="2" customFormat="1" ht="24" customHeight="1">
      <c r="A143" s="38"/>
      <c r="B143" s="39"/>
      <c r="C143" s="235" t="s">
        <v>152</v>
      </c>
      <c r="D143" s="235" t="s">
        <v>123</v>
      </c>
      <c r="E143" s="236" t="s">
        <v>299</v>
      </c>
      <c r="F143" s="237" t="s">
        <v>300</v>
      </c>
      <c r="G143" s="238" t="s">
        <v>126</v>
      </c>
      <c r="H143" s="239">
        <v>4.5</v>
      </c>
      <c r="I143" s="240"/>
      <c r="J143" s="241">
        <f>ROUND(I143*H143,2)</f>
        <v>0</v>
      </c>
      <c r="K143" s="237" t="s">
        <v>127</v>
      </c>
      <c r="L143" s="44"/>
      <c r="M143" s="242" t="s">
        <v>1</v>
      </c>
      <c r="N143" s="243" t="s">
        <v>41</v>
      </c>
      <c r="O143" s="91"/>
      <c r="P143" s="244">
        <f>O143*H143</f>
        <v>0</v>
      </c>
      <c r="Q143" s="244">
        <v>0</v>
      </c>
      <c r="R143" s="244">
        <f>Q143*H143</f>
        <v>0</v>
      </c>
      <c r="S143" s="244">
        <v>0</v>
      </c>
      <c r="T143" s="245">
        <f>S143*H143</f>
        <v>0</v>
      </c>
      <c r="U143" s="38"/>
      <c r="V143" s="38"/>
      <c r="W143" s="38"/>
      <c r="X143" s="38"/>
      <c r="Y143" s="38"/>
      <c r="Z143" s="38"/>
      <c r="AA143" s="38"/>
      <c r="AB143" s="38"/>
      <c r="AC143" s="38"/>
      <c r="AD143" s="38"/>
      <c r="AE143" s="38"/>
      <c r="AR143" s="246" t="s">
        <v>128</v>
      </c>
      <c r="AT143" s="246" t="s">
        <v>123</v>
      </c>
      <c r="AU143" s="246" t="s">
        <v>86</v>
      </c>
      <c r="AY143" s="17" t="s">
        <v>121</v>
      </c>
      <c r="BE143" s="247">
        <f>IF(N143="základní",J143,0)</f>
        <v>0</v>
      </c>
      <c r="BF143" s="247">
        <f>IF(N143="snížená",J143,0)</f>
        <v>0</v>
      </c>
      <c r="BG143" s="247">
        <f>IF(N143="zákl. přenesená",J143,0)</f>
        <v>0</v>
      </c>
      <c r="BH143" s="247">
        <f>IF(N143="sníž. přenesená",J143,0)</f>
        <v>0</v>
      </c>
      <c r="BI143" s="247">
        <f>IF(N143="nulová",J143,0)</f>
        <v>0</v>
      </c>
      <c r="BJ143" s="17" t="s">
        <v>84</v>
      </c>
      <c r="BK143" s="247">
        <f>ROUND(I143*H143,2)</f>
        <v>0</v>
      </c>
      <c r="BL143" s="17" t="s">
        <v>128</v>
      </c>
      <c r="BM143" s="246" t="s">
        <v>301</v>
      </c>
    </row>
    <row r="144" s="2" customFormat="1" ht="24" customHeight="1">
      <c r="A144" s="38"/>
      <c r="B144" s="39"/>
      <c r="C144" s="235" t="s">
        <v>156</v>
      </c>
      <c r="D144" s="235" t="s">
        <v>123</v>
      </c>
      <c r="E144" s="236" t="s">
        <v>141</v>
      </c>
      <c r="F144" s="237" t="s">
        <v>142</v>
      </c>
      <c r="G144" s="238" t="s">
        <v>126</v>
      </c>
      <c r="H144" s="239">
        <v>173.94999999999999</v>
      </c>
      <c r="I144" s="240"/>
      <c r="J144" s="241">
        <f>ROUND(I144*H144,2)</f>
        <v>0</v>
      </c>
      <c r="K144" s="237" t="s">
        <v>127</v>
      </c>
      <c r="L144" s="44"/>
      <c r="M144" s="242" t="s">
        <v>1</v>
      </c>
      <c r="N144" s="243" t="s">
        <v>41</v>
      </c>
      <c r="O144" s="91"/>
      <c r="P144" s="244">
        <f>O144*H144</f>
        <v>0</v>
      </c>
      <c r="Q144" s="244">
        <v>0</v>
      </c>
      <c r="R144" s="244">
        <f>Q144*H144</f>
        <v>0</v>
      </c>
      <c r="S144" s="244">
        <v>0</v>
      </c>
      <c r="T144" s="245">
        <f>S144*H144</f>
        <v>0</v>
      </c>
      <c r="U144" s="38"/>
      <c r="V144" s="38"/>
      <c r="W144" s="38"/>
      <c r="X144" s="38"/>
      <c r="Y144" s="38"/>
      <c r="Z144" s="38"/>
      <c r="AA144" s="38"/>
      <c r="AB144" s="38"/>
      <c r="AC144" s="38"/>
      <c r="AD144" s="38"/>
      <c r="AE144" s="38"/>
      <c r="AR144" s="246" t="s">
        <v>128</v>
      </c>
      <c r="AT144" s="246" t="s">
        <v>123</v>
      </c>
      <c r="AU144" s="246" t="s">
        <v>86</v>
      </c>
      <c r="AY144" s="17" t="s">
        <v>121</v>
      </c>
      <c r="BE144" s="247">
        <f>IF(N144="základní",J144,0)</f>
        <v>0</v>
      </c>
      <c r="BF144" s="247">
        <f>IF(N144="snížená",J144,0)</f>
        <v>0</v>
      </c>
      <c r="BG144" s="247">
        <f>IF(N144="zákl. přenesená",J144,0)</f>
        <v>0</v>
      </c>
      <c r="BH144" s="247">
        <f>IF(N144="sníž. přenesená",J144,0)</f>
        <v>0</v>
      </c>
      <c r="BI144" s="247">
        <f>IF(N144="nulová",J144,0)</f>
        <v>0</v>
      </c>
      <c r="BJ144" s="17" t="s">
        <v>84</v>
      </c>
      <c r="BK144" s="247">
        <f>ROUND(I144*H144,2)</f>
        <v>0</v>
      </c>
      <c r="BL144" s="17" t="s">
        <v>128</v>
      </c>
      <c r="BM144" s="246" t="s">
        <v>302</v>
      </c>
    </row>
    <row r="145" s="13" customFormat="1">
      <c r="A145" s="13"/>
      <c r="B145" s="248"/>
      <c r="C145" s="249"/>
      <c r="D145" s="250" t="s">
        <v>130</v>
      </c>
      <c r="E145" s="251" t="s">
        <v>1</v>
      </c>
      <c r="F145" s="252" t="s">
        <v>303</v>
      </c>
      <c r="G145" s="249"/>
      <c r="H145" s="253">
        <v>173.94999999999999</v>
      </c>
      <c r="I145" s="254"/>
      <c r="J145" s="249"/>
      <c r="K145" s="249"/>
      <c r="L145" s="255"/>
      <c r="M145" s="256"/>
      <c r="N145" s="257"/>
      <c r="O145" s="257"/>
      <c r="P145" s="257"/>
      <c r="Q145" s="257"/>
      <c r="R145" s="257"/>
      <c r="S145" s="257"/>
      <c r="T145" s="258"/>
      <c r="U145" s="13"/>
      <c r="V145" s="13"/>
      <c r="W145" s="13"/>
      <c r="X145" s="13"/>
      <c r="Y145" s="13"/>
      <c r="Z145" s="13"/>
      <c r="AA145" s="13"/>
      <c r="AB145" s="13"/>
      <c r="AC145" s="13"/>
      <c r="AD145" s="13"/>
      <c r="AE145" s="13"/>
      <c r="AT145" s="259" t="s">
        <v>130</v>
      </c>
      <c r="AU145" s="259" t="s">
        <v>86</v>
      </c>
      <c r="AV145" s="13" t="s">
        <v>86</v>
      </c>
      <c r="AW145" s="13" t="s">
        <v>33</v>
      </c>
      <c r="AX145" s="13" t="s">
        <v>84</v>
      </c>
      <c r="AY145" s="259" t="s">
        <v>121</v>
      </c>
    </row>
    <row r="146" s="2" customFormat="1" ht="16.5" customHeight="1">
      <c r="A146" s="38"/>
      <c r="B146" s="39"/>
      <c r="C146" s="235" t="s">
        <v>162</v>
      </c>
      <c r="D146" s="235" t="s">
        <v>123</v>
      </c>
      <c r="E146" s="236" t="s">
        <v>145</v>
      </c>
      <c r="F146" s="237" t="s">
        <v>146</v>
      </c>
      <c r="G146" s="238" t="s">
        <v>126</v>
      </c>
      <c r="H146" s="239">
        <v>173.94999999999999</v>
      </c>
      <c r="I146" s="240"/>
      <c r="J146" s="241">
        <f>ROUND(I146*H146,2)</f>
        <v>0</v>
      </c>
      <c r="K146" s="237" t="s">
        <v>127</v>
      </c>
      <c r="L146" s="44"/>
      <c r="M146" s="242" t="s">
        <v>1</v>
      </c>
      <c r="N146" s="243" t="s">
        <v>41</v>
      </c>
      <c r="O146" s="91"/>
      <c r="P146" s="244">
        <f>O146*H146</f>
        <v>0</v>
      </c>
      <c r="Q146" s="244">
        <v>0</v>
      </c>
      <c r="R146" s="244">
        <f>Q146*H146</f>
        <v>0</v>
      </c>
      <c r="S146" s="244">
        <v>0</v>
      </c>
      <c r="T146" s="245">
        <f>S146*H146</f>
        <v>0</v>
      </c>
      <c r="U146" s="38"/>
      <c r="V146" s="38"/>
      <c r="W146" s="38"/>
      <c r="X146" s="38"/>
      <c r="Y146" s="38"/>
      <c r="Z146" s="38"/>
      <c r="AA146" s="38"/>
      <c r="AB146" s="38"/>
      <c r="AC146" s="38"/>
      <c r="AD146" s="38"/>
      <c r="AE146" s="38"/>
      <c r="AR146" s="246" t="s">
        <v>128</v>
      </c>
      <c r="AT146" s="246" t="s">
        <v>123</v>
      </c>
      <c r="AU146" s="246" t="s">
        <v>86</v>
      </c>
      <c r="AY146" s="17" t="s">
        <v>121</v>
      </c>
      <c r="BE146" s="247">
        <f>IF(N146="základní",J146,0)</f>
        <v>0</v>
      </c>
      <c r="BF146" s="247">
        <f>IF(N146="snížená",J146,0)</f>
        <v>0</v>
      </c>
      <c r="BG146" s="247">
        <f>IF(N146="zákl. přenesená",J146,0)</f>
        <v>0</v>
      </c>
      <c r="BH146" s="247">
        <f>IF(N146="sníž. přenesená",J146,0)</f>
        <v>0</v>
      </c>
      <c r="BI146" s="247">
        <f>IF(N146="nulová",J146,0)</f>
        <v>0</v>
      </c>
      <c r="BJ146" s="17" t="s">
        <v>84</v>
      </c>
      <c r="BK146" s="247">
        <f>ROUND(I146*H146,2)</f>
        <v>0</v>
      </c>
      <c r="BL146" s="17" t="s">
        <v>128</v>
      </c>
      <c r="BM146" s="246" t="s">
        <v>304</v>
      </c>
    </row>
    <row r="147" s="2" customFormat="1" ht="16.5" customHeight="1">
      <c r="A147" s="38"/>
      <c r="B147" s="39"/>
      <c r="C147" s="235" t="s">
        <v>168</v>
      </c>
      <c r="D147" s="235" t="s">
        <v>123</v>
      </c>
      <c r="E147" s="236" t="s">
        <v>153</v>
      </c>
      <c r="F147" s="237" t="s">
        <v>154</v>
      </c>
      <c r="G147" s="238" t="s">
        <v>126</v>
      </c>
      <c r="H147" s="239">
        <v>173.94999999999999</v>
      </c>
      <c r="I147" s="240"/>
      <c r="J147" s="241">
        <f>ROUND(I147*H147,2)</f>
        <v>0</v>
      </c>
      <c r="K147" s="237" t="s">
        <v>127</v>
      </c>
      <c r="L147" s="44"/>
      <c r="M147" s="242" t="s">
        <v>1</v>
      </c>
      <c r="N147" s="243" t="s">
        <v>41</v>
      </c>
      <c r="O147" s="91"/>
      <c r="P147" s="244">
        <f>O147*H147</f>
        <v>0</v>
      </c>
      <c r="Q147" s="244">
        <v>0</v>
      </c>
      <c r="R147" s="244">
        <f>Q147*H147</f>
        <v>0</v>
      </c>
      <c r="S147" s="244">
        <v>0</v>
      </c>
      <c r="T147" s="245">
        <f>S147*H147</f>
        <v>0</v>
      </c>
      <c r="U147" s="38"/>
      <c r="V147" s="38"/>
      <c r="W147" s="38"/>
      <c r="X147" s="38"/>
      <c r="Y147" s="38"/>
      <c r="Z147" s="38"/>
      <c r="AA147" s="38"/>
      <c r="AB147" s="38"/>
      <c r="AC147" s="38"/>
      <c r="AD147" s="38"/>
      <c r="AE147" s="38"/>
      <c r="AR147" s="246" t="s">
        <v>128</v>
      </c>
      <c r="AT147" s="246" t="s">
        <v>123</v>
      </c>
      <c r="AU147" s="246" t="s">
        <v>86</v>
      </c>
      <c r="AY147" s="17" t="s">
        <v>121</v>
      </c>
      <c r="BE147" s="247">
        <f>IF(N147="základní",J147,0)</f>
        <v>0</v>
      </c>
      <c r="BF147" s="247">
        <f>IF(N147="snížená",J147,0)</f>
        <v>0</v>
      </c>
      <c r="BG147" s="247">
        <f>IF(N147="zákl. přenesená",J147,0)</f>
        <v>0</v>
      </c>
      <c r="BH147" s="247">
        <f>IF(N147="sníž. přenesená",J147,0)</f>
        <v>0</v>
      </c>
      <c r="BI147" s="247">
        <f>IF(N147="nulová",J147,0)</f>
        <v>0</v>
      </c>
      <c r="BJ147" s="17" t="s">
        <v>84</v>
      </c>
      <c r="BK147" s="247">
        <f>ROUND(I147*H147,2)</f>
        <v>0</v>
      </c>
      <c r="BL147" s="17" t="s">
        <v>128</v>
      </c>
      <c r="BM147" s="246" t="s">
        <v>305</v>
      </c>
    </row>
    <row r="148" s="2" customFormat="1" ht="24" customHeight="1">
      <c r="A148" s="38"/>
      <c r="B148" s="39"/>
      <c r="C148" s="235" t="s">
        <v>172</v>
      </c>
      <c r="D148" s="235" t="s">
        <v>123</v>
      </c>
      <c r="E148" s="236" t="s">
        <v>157</v>
      </c>
      <c r="F148" s="237" t="s">
        <v>158</v>
      </c>
      <c r="G148" s="238" t="s">
        <v>159</v>
      </c>
      <c r="H148" s="239">
        <v>313.11000000000001</v>
      </c>
      <c r="I148" s="240"/>
      <c r="J148" s="241">
        <f>ROUND(I148*H148,2)</f>
        <v>0</v>
      </c>
      <c r="K148" s="237" t="s">
        <v>127</v>
      </c>
      <c r="L148" s="44"/>
      <c r="M148" s="242" t="s">
        <v>1</v>
      </c>
      <c r="N148" s="243" t="s">
        <v>41</v>
      </c>
      <c r="O148" s="91"/>
      <c r="P148" s="244">
        <f>O148*H148</f>
        <v>0</v>
      </c>
      <c r="Q148" s="244">
        <v>0</v>
      </c>
      <c r="R148" s="244">
        <f>Q148*H148</f>
        <v>0</v>
      </c>
      <c r="S148" s="244">
        <v>0</v>
      </c>
      <c r="T148" s="245">
        <f>S148*H148</f>
        <v>0</v>
      </c>
      <c r="U148" s="38"/>
      <c r="V148" s="38"/>
      <c r="W148" s="38"/>
      <c r="X148" s="38"/>
      <c r="Y148" s="38"/>
      <c r="Z148" s="38"/>
      <c r="AA148" s="38"/>
      <c r="AB148" s="38"/>
      <c r="AC148" s="38"/>
      <c r="AD148" s="38"/>
      <c r="AE148" s="38"/>
      <c r="AR148" s="246" t="s">
        <v>128</v>
      </c>
      <c r="AT148" s="246" t="s">
        <v>123</v>
      </c>
      <c r="AU148" s="246" t="s">
        <v>86</v>
      </c>
      <c r="AY148" s="17" t="s">
        <v>121</v>
      </c>
      <c r="BE148" s="247">
        <f>IF(N148="základní",J148,0)</f>
        <v>0</v>
      </c>
      <c r="BF148" s="247">
        <f>IF(N148="snížená",J148,0)</f>
        <v>0</v>
      </c>
      <c r="BG148" s="247">
        <f>IF(N148="zákl. přenesená",J148,0)</f>
        <v>0</v>
      </c>
      <c r="BH148" s="247">
        <f>IF(N148="sníž. přenesená",J148,0)</f>
        <v>0</v>
      </c>
      <c r="BI148" s="247">
        <f>IF(N148="nulová",J148,0)</f>
        <v>0</v>
      </c>
      <c r="BJ148" s="17" t="s">
        <v>84</v>
      </c>
      <c r="BK148" s="247">
        <f>ROUND(I148*H148,2)</f>
        <v>0</v>
      </c>
      <c r="BL148" s="17" t="s">
        <v>128</v>
      </c>
      <c r="BM148" s="246" t="s">
        <v>306</v>
      </c>
    </row>
    <row r="149" s="13" customFormat="1">
      <c r="A149" s="13"/>
      <c r="B149" s="248"/>
      <c r="C149" s="249"/>
      <c r="D149" s="250" t="s">
        <v>130</v>
      </c>
      <c r="E149" s="251" t="s">
        <v>1</v>
      </c>
      <c r="F149" s="252" t="s">
        <v>307</v>
      </c>
      <c r="G149" s="249"/>
      <c r="H149" s="253">
        <v>313.11000000000001</v>
      </c>
      <c r="I149" s="254"/>
      <c r="J149" s="249"/>
      <c r="K149" s="249"/>
      <c r="L149" s="255"/>
      <c r="M149" s="256"/>
      <c r="N149" s="257"/>
      <c r="O149" s="257"/>
      <c r="P149" s="257"/>
      <c r="Q149" s="257"/>
      <c r="R149" s="257"/>
      <c r="S149" s="257"/>
      <c r="T149" s="258"/>
      <c r="U149" s="13"/>
      <c r="V149" s="13"/>
      <c r="W149" s="13"/>
      <c r="X149" s="13"/>
      <c r="Y149" s="13"/>
      <c r="Z149" s="13"/>
      <c r="AA149" s="13"/>
      <c r="AB149" s="13"/>
      <c r="AC149" s="13"/>
      <c r="AD149" s="13"/>
      <c r="AE149" s="13"/>
      <c r="AT149" s="259" t="s">
        <v>130</v>
      </c>
      <c r="AU149" s="259" t="s">
        <v>86</v>
      </c>
      <c r="AV149" s="13" t="s">
        <v>86</v>
      </c>
      <c r="AW149" s="13" t="s">
        <v>33</v>
      </c>
      <c r="AX149" s="13" t="s">
        <v>84</v>
      </c>
      <c r="AY149" s="259" t="s">
        <v>121</v>
      </c>
    </row>
    <row r="150" s="2" customFormat="1" ht="24" customHeight="1">
      <c r="A150" s="38"/>
      <c r="B150" s="39"/>
      <c r="C150" s="235" t="s">
        <v>179</v>
      </c>
      <c r="D150" s="235" t="s">
        <v>123</v>
      </c>
      <c r="E150" s="236" t="s">
        <v>163</v>
      </c>
      <c r="F150" s="237" t="s">
        <v>164</v>
      </c>
      <c r="G150" s="238" t="s">
        <v>165</v>
      </c>
      <c r="H150" s="239">
        <v>90</v>
      </c>
      <c r="I150" s="240"/>
      <c r="J150" s="241">
        <f>ROUND(I150*H150,2)</f>
        <v>0</v>
      </c>
      <c r="K150" s="237" t="s">
        <v>127</v>
      </c>
      <c r="L150" s="44"/>
      <c r="M150" s="242" t="s">
        <v>1</v>
      </c>
      <c r="N150" s="243" t="s">
        <v>41</v>
      </c>
      <c r="O150" s="91"/>
      <c r="P150" s="244">
        <f>O150*H150</f>
        <v>0</v>
      </c>
      <c r="Q150" s="244">
        <v>0</v>
      </c>
      <c r="R150" s="244">
        <f>Q150*H150</f>
        <v>0</v>
      </c>
      <c r="S150" s="244">
        <v>0</v>
      </c>
      <c r="T150" s="245">
        <f>S150*H150</f>
        <v>0</v>
      </c>
      <c r="U150" s="38"/>
      <c r="V150" s="38"/>
      <c r="W150" s="38"/>
      <c r="X150" s="38"/>
      <c r="Y150" s="38"/>
      <c r="Z150" s="38"/>
      <c r="AA150" s="38"/>
      <c r="AB150" s="38"/>
      <c r="AC150" s="38"/>
      <c r="AD150" s="38"/>
      <c r="AE150" s="38"/>
      <c r="AR150" s="246" t="s">
        <v>128</v>
      </c>
      <c r="AT150" s="246" t="s">
        <v>123</v>
      </c>
      <c r="AU150" s="246" t="s">
        <v>86</v>
      </c>
      <c r="AY150" s="17" t="s">
        <v>121</v>
      </c>
      <c r="BE150" s="247">
        <f>IF(N150="základní",J150,0)</f>
        <v>0</v>
      </c>
      <c r="BF150" s="247">
        <f>IF(N150="snížená",J150,0)</f>
        <v>0</v>
      </c>
      <c r="BG150" s="247">
        <f>IF(N150="zákl. přenesená",J150,0)</f>
        <v>0</v>
      </c>
      <c r="BH150" s="247">
        <f>IF(N150="sníž. přenesená",J150,0)</f>
        <v>0</v>
      </c>
      <c r="BI150" s="247">
        <f>IF(N150="nulová",J150,0)</f>
        <v>0</v>
      </c>
      <c r="BJ150" s="17" t="s">
        <v>84</v>
      </c>
      <c r="BK150" s="247">
        <f>ROUND(I150*H150,2)</f>
        <v>0</v>
      </c>
      <c r="BL150" s="17" t="s">
        <v>128</v>
      </c>
      <c r="BM150" s="246" t="s">
        <v>308</v>
      </c>
    </row>
    <row r="151" s="13" customFormat="1">
      <c r="A151" s="13"/>
      <c r="B151" s="248"/>
      <c r="C151" s="249"/>
      <c r="D151" s="250" t="s">
        <v>130</v>
      </c>
      <c r="E151" s="251" t="s">
        <v>1</v>
      </c>
      <c r="F151" s="252" t="s">
        <v>309</v>
      </c>
      <c r="G151" s="249"/>
      <c r="H151" s="253">
        <v>90</v>
      </c>
      <c r="I151" s="254"/>
      <c r="J151" s="249"/>
      <c r="K151" s="249"/>
      <c r="L151" s="255"/>
      <c r="M151" s="256"/>
      <c r="N151" s="257"/>
      <c r="O151" s="257"/>
      <c r="P151" s="257"/>
      <c r="Q151" s="257"/>
      <c r="R151" s="257"/>
      <c r="S151" s="257"/>
      <c r="T151" s="258"/>
      <c r="U151" s="13"/>
      <c r="V151" s="13"/>
      <c r="W151" s="13"/>
      <c r="X151" s="13"/>
      <c r="Y151" s="13"/>
      <c r="Z151" s="13"/>
      <c r="AA151" s="13"/>
      <c r="AB151" s="13"/>
      <c r="AC151" s="13"/>
      <c r="AD151" s="13"/>
      <c r="AE151" s="13"/>
      <c r="AT151" s="259" t="s">
        <v>130</v>
      </c>
      <c r="AU151" s="259" t="s">
        <v>86</v>
      </c>
      <c r="AV151" s="13" t="s">
        <v>86</v>
      </c>
      <c r="AW151" s="13" t="s">
        <v>33</v>
      </c>
      <c r="AX151" s="13" t="s">
        <v>84</v>
      </c>
      <c r="AY151" s="259" t="s">
        <v>121</v>
      </c>
    </row>
    <row r="152" s="2" customFormat="1" ht="24" customHeight="1">
      <c r="A152" s="38"/>
      <c r="B152" s="39"/>
      <c r="C152" s="235" t="s">
        <v>185</v>
      </c>
      <c r="D152" s="235" t="s">
        <v>123</v>
      </c>
      <c r="E152" s="236" t="s">
        <v>169</v>
      </c>
      <c r="F152" s="237" t="s">
        <v>170</v>
      </c>
      <c r="G152" s="238" t="s">
        <v>165</v>
      </c>
      <c r="H152" s="239">
        <v>90</v>
      </c>
      <c r="I152" s="240"/>
      <c r="J152" s="241">
        <f>ROUND(I152*H152,2)</f>
        <v>0</v>
      </c>
      <c r="K152" s="237" t="s">
        <v>127</v>
      </c>
      <c r="L152" s="44"/>
      <c r="M152" s="242" t="s">
        <v>1</v>
      </c>
      <c r="N152" s="243" t="s">
        <v>41</v>
      </c>
      <c r="O152" s="91"/>
      <c r="P152" s="244">
        <f>O152*H152</f>
        <v>0</v>
      </c>
      <c r="Q152" s="244">
        <v>0</v>
      </c>
      <c r="R152" s="244">
        <f>Q152*H152</f>
        <v>0</v>
      </c>
      <c r="S152" s="244">
        <v>0</v>
      </c>
      <c r="T152" s="245">
        <f>S152*H152</f>
        <v>0</v>
      </c>
      <c r="U152" s="38"/>
      <c r="V152" s="38"/>
      <c r="W152" s="38"/>
      <c r="X152" s="38"/>
      <c r="Y152" s="38"/>
      <c r="Z152" s="38"/>
      <c r="AA152" s="38"/>
      <c r="AB152" s="38"/>
      <c r="AC152" s="38"/>
      <c r="AD152" s="38"/>
      <c r="AE152" s="38"/>
      <c r="AR152" s="246" t="s">
        <v>128</v>
      </c>
      <c r="AT152" s="246" t="s">
        <v>123</v>
      </c>
      <c r="AU152" s="246" t="s">
        <v>86</v>
      </c>
      <c r="AY152" s="17" t="s">
        <v>121</v>
      </c>
      <c r="BE152" s="247">
        <f>IF(N152="základní",J152,0)</f>
        <v>0</v>
      </c>
      <c r="BF152" s="247">
        <f>IF(N152="snížená",J152,0)</f>
        <v>0</v>
      </c>
      <c r="BG152" s="247">
        <f>IF(N152="zákl. přenesená",J152,0)</f>
        <v>0</v>
      </c>
      <c r="BH152" s="247">
        <f>IF(N152="sníž. přenesená",J152,0)</f>
        <v>0</v>
      </c>
      <c r="BI152" s="247">
        <f>IF(N152="nulová",J152,0)</f>
        <v>0</v>
      </c>
      <c r="BJ152" s="17" t="s">
        <v>84</v>
      </c>
      <c r="BK152" s="247">
        <f>ROUND(I152*H152,2)</f>
        <v>0</v>
      </c>
      <c r="BL152" s="17" t="s">
        <v>128</v>
      </c>
      <c r="BM152" s="246" t="s">
        <v>310</v>
      </c>
    </row>
    <row r="153" s="2" customFormat="1" ht="16.5" customHeight="1">
      <c r="A153" s="38"/>
      <c r="B153" s="39"/>
      <c r="C153" s="270" t="s">
        <v>190</v>
      </c>
      <c r="D153" s="270" t="s">
        <v>173</v>
      </c>
      <c r="E153" s="271" t="s">
        <v>174</v>
      </c>
      <c r="F153" s="272" t="s">
        <v>175</v>
      </c>
      <c r="G153" s="273" t="s">
        <v>176</v>
      </c>
      <c r="H153" s="274">
        <v>9</v>
      </c>
      <c r="I153" s="275"/>
      <c r="J153" s="276">
        <f>ROUND(I153*H153,2)</f>
        <v>0</v>
      </c>
      <c r="K153" s="272" t="s">
        <v>127</v>
      </c>
      <c r="L153" s="277"/>
      <c r="M153" s="278" t="s">
        <v>1</v>
      </c>
      <c r="N153" s="279" t="s">
        <v>41</v>
      </c>
      <c r="O153" s="91"/>
      <c r="P153" s="244">
        <f>O153*H153</f>
        <v>0</v>
      </c>
      <c r="Q153" s="244">
        <v>0.001</v>
      </c>
      <c r="R153" s="244">
        <f>Q153*H153</f>
        <v>0.0090000000000000011</v>
      </c>
      <c r="S153" s="244">
        <v>0</v>
      </c>
      <c r="T153" s="245">
        <f>S153*H153</f>
        <v>0</v>
      </c>
      <c r="U153" s="38"/>
      <c r="V153" s="38"/>
      <c r="W153" s="38"/>
      <c r="X153" s="38"/>
      <c r="Y153" s="38"/>
      <c r="Z153" s="38"/>
      <c r="AA153" s="38"/>
      <c r="AB153" s="38"/>
      <c r="AC153" s="38"/>
      <c r="AD153" s="38"/>
      <c r="AE153" s="38"/>
      <c r="AR153" s="246" t="s">
        <v>156</v>
      </c>
      <c r="AT153" s="246" t="s">
        <v>173</v>
      </c>
      <c r="AU153" s="246" t="s">
        <v>86</v>
      </c>
      <c r="AY153" s="17" t="s">
        <v>121</v>
      </c>
      <c r="BE153" s="247">
        <f>IF(N153="základní",J153,0)</f>
        <v>0</v>
      </c>
      <c r="BF153" s="247">
        <f>IF(N153="snížená",J153,0)</f>
        <v>0</v>
      </c>
      <c r="BG153" s="247">
        <f>IF(N153="zákl. přenesená",J153,0)</f>
        <v>0</v>
      </c>
      <c r="BH153" s="247">
        <f>IF(N153="sníž. přenesená",J153,0)</f>
        <v>0</v>
      </c>
      <c r="BI153" s="247">
        <f>IF(N153="nulová",J153,0)</f>
        <v>0</v>
      </c>
      <c r="BJ153" s="17" t="s">
        <v>84</v>
      </c>
      <c r="BK153" s="247">
        <f>ROUND(I153*H153,2)</f>
        <v>0</v>
      </c>
      <c r="BL153" s="17" t="s">
        <v>128</v>
      </c>
      <c r="BM153" s="246" t="s">
        <v>311</v>
      </c>
    </row>
    <row r="154" s="2" customFormat="1" ht="16.5" customHeight="1">
      <c r="A154" s="38"/>
      <c r="B154" s="39"/>
      <c r="C154" s="235" t="s">
        <v>8</v>
      </c>
      <c r="D154" s="235" t="s">
        <v>123</v>
      </c>
      <c r="E154" s="236" t="s">
        <v>180</v>
      </c>
      <c r="F154" s="237" t="s">
        <v>181</v>
      </c>
      <c r="G154" s="238" t="s">
        <v>165</v>
      </c>
      <c r="H154" s="239">
        <v>418</v>
      </c>
      <c r="I154" s="240"/>
      <c r="J154" s="241">
        <f>ROUND(I154*H154,2)</f>
        <v>0</v>
      </c>
      <c r="K154" s="237" t="s">
        <v>127</v>
      </c>
      <c r="L154" s="44"/>
      <c r="M154" s="242" t="s">
        <v>1</v>
      </c>
      <c r="N154" s="243" t="s">
        <v>41</v>
      </c>
      <c r="O154" s="91"/>
      <c r="P154" s="244">
        <f>O154*H154</f>
        <v>0</v>
      </c>
      <c r="Q154" s="244">
        <v>0</v>
      </c>
      <c r="R154" s="244">
        <f>Q154*H154</f>
        <v>0</v>
      </c>
      <c r="S154" s="244">
        <v>0</v>
      </c>
      <c r="T154" s="245">
        <f>S154*H154</f>
        <v>0</v>
      </c>
      <c r="U154" s="38"/>
      <c r="V154" s="38"/>
      <c r="W154" s="38"/>
      <c r="X154" s="38"/>
      <c r="Y154" s="38"/>
      <c r="Z154" s="38"/>
      <c r="AA154" s="38"/>
      <c r="AB154" s="38"/>
      <c r="AC154" s="38"/>
      <c r="AD154" s="38"/>
      <c r="AE154" s="38"/>
      <c r="AR154" s="246" t="s">
        <v>128</v>
      </c>
      <c r="AT154" s="246" t="s">
        <v>123</v>
      </c>
      <c r="AU154" s="246" t="s">
        <v>86</v>
      </c>
      <c r="AY154" s="17" t="s">
        <v>121</v>
      </c>
      <c r="BE154" s="247">
        <f>IF(N154="základní",J154,0)</f>
        <v>0</v>
      </c>
      <c r="BF154" s="247">
        <f>IF(N154="snížená",J154,0)</f>
        <v>0</v>
      </c>
      <c r="BG154" s="247">
        <f>IF(N154="zákl. přenesená",J154,0)</f>
        <v>0</v>
      </c>
      <c r="BH154" s="247">
        <f>IF(N154="sníž. přenesená",J154,0)</f>
        <v>0</v>
      </c>
      <c r="BI154" s="247">
        <f>IF(N154="nulová",J154,0)</f>
        <v>0</v>
      </c>
      <c r="BJ154" s="17" t="s">
        <v>84</v>
      </c>
      <c r="BK154" s="247">
        <f>ROUND(I154*H154,2)</f>
        <v>0</v>
      </c>
      <c r="BL154" s="17" t="s">
        <v>128</v>
      </c>
      <c r="BM154" s="246" t="s">
        <v>312</v>
      </c>
    </row>
    <row r="155" s="13" customFormat="1">
      <c r="A155" s="13"/>
      <c r="B155" s="248"/>
      <c r="C155" s="249"/>
      <c r="D155" s="250" t="s">
        <v>130</v>
      </c>
      <c r="E155" s="251" t="s">
        <v>1</v>
      </c>
      <c r="F155" s="252" t="s">
        <v>313</v>
      </c>
      <c r="G155" s="249"/>
      <c r="H155" s="253">
        <v>418</v>
      </c>
      <c r="I155" s="254"/>
      <c r="J155" s="249"/>
      <c r="K155" s="249"/>
      <c r="L155" s="255"/>
      <c r="M155" s="256"/>
      <c r="N155" s="257"/>
      <c r="O155" s="257"/>
      <c r="P155" s="257"/>
      <c r="Q155" s="257"/>
      <c r="R155" s="257"/>
      <c r="S155" s="257"/>
      <c r="T155" s="258"/>
      <c r="U155" s="13"/>
      <c r="V155" s="13"/>
      <c r="W155" s="13"/>
      <c r="X155" s="13"/>
      <c r="Y155" s="13"/>
      <c r="Z155" s="13"/>
      <c r="AA155" s="13"/>
      <c r="AB155" s="13"/>
      <c r="AC155" s="13"/>
      <c r="AD155" s="13"/>
      <c r="AE155" s="13"/>
      <c r="AT155" s="259" t="s">
        <v>130</v>
      </c>
      <c r="AU155" s="259" t="s">
        <v>86</v>
      </c>
      <c r="AV155" s="13" t="s">
        <v>86</v>
      </c>
      <c r="AW155" s="13" t="s">
        <v>33</v>
      </c>
      <c r="AX155" s="13" t="s">
        <v>84</v>
      </c>
      <c r="AY155" s="259" t="s">
        <v>121</v>
      </c>
    </row>
    <row r="156" s="12" customFormat="1" ht="22.8" customHeight="1">
      <c r="A156" s="12"/>
      <c r="B156" s="219"/>
      <c r="C156" s="220"/>
      <c r="D156" s="221" t="s">
        <v>75</v>
      </c>
      <c r="E156" s="233" t="s">
        <v>86</v>
      </c>
      <c r="F156" s="233" t="s">
        <v>314</v>
      </c>
      <c r="G156" s="220"/>
      <c r="H156" s="220"/>
      <c r="I156" s="223"/>
      <c r="J156" s="234">
        <f>BK156</f>
        <v>0</v>
      </c>
      <c r="K156" s="220"/>
      <c r="L156" s="225"/>
      <c r="M156" s="226"/>
      <c r="N156" s="227"/>
      <c r="O156" s="227"/>
      <c r="P156" s="228">
        <f>SUM(P157:P179)</f>
        <v>0</v>
      </c>
      <c r="Q156" s="227"/>
      <c r="R156" s="228">
        <f>SUM(R157:R179)</f>
        <v>11.26698289</v>
      </c>
      <c r="S156" s="227"/>
      <c r="T156" s="229">
        <f>SUM(T157:T179)</f>
        <v>0</v>
      </c>
      <c r="U156" s="12"/>
      <c r="V156" s="12"/>
      <c r="W156" s="12"/>
      <c r="X156" s="12"/>
      <c r="Y156" s="12"/>
      <c r="Z156" s="12"/>
      <c r="AA156" s="12"/>
      <c r="AB156" s="12"/>
      <c r="AC156" s="12"/>
      <c r="AD156" s="12"/>
      <c r="AE156" s="12"/>
      <c r="AR156" s="230" t="s">
        <v>84</v>
      </c>
      <c r="AT156" s="231" t="s">
        <v>75</v>
      </c>
      <c r="AU156" s="231" t="s">
        <v>84</v>
      </c>
      <c r="AY156" s="230" t="s">
        <v>121</v>
      </c>
      <c r="BK156" s="232">
        <f>SUM(BK157:BK179)</f>
        <v>0</v>
      </c>
    </row>
    <row r="157" s="2" customFormat="1" ht="24" customHeight="1">
      <c r="A157" s="38"/>
      <c r="B157" s="39"/>
      <c r="C157" s="235" t="s">
        <v>199</v>
      </c>
      <c r="D157" s="235" t="s">
        <v>123</v>
      </c>
      <c r="E157" s="236" t="s">
        <v>315</v>
      </c>
      <c r="F157" s="237" t="s">
        <v>316</v>
      </c>
      <c r="G157" s="238" t="s">
        <v>126</v>
      </c>
      <c r="H157" s="239">
        <v>10.25</v>
      </c>
      <c r="I157" s="240"/>
      <c r="J157" s="241">
        <f>ROUND(I157*H157,2)</f>
        <v>0</v>
      </c>
      <c r="K157" s="237" t="s">
        <v>127</v>
      </c>
      <c r="L157" s="44"/>
      <c r="M157" s="242" t="s">
        <v>1</v>
      </c>
      <c r="N157" s="243" t="s">
        <v>41</v>
      </c>
      <c r="O157" s="91"/>
      <c r="P157" s="244">
        <f>O157*H157</f>
        <v>0</v>
      </c>
      <c r="Q157" s="244">
        <v>0</v>
      </c>
      <c r="R157" s="244">
        <f>Q157*H157</f>
        <v>0</v>
      </c>
      <c r="S157" s="244">
        <v>0</v>
      </c>
      <c r="T157" s="245">
        <f>S157*H157</f>
        <v>0</v>
      </c>
      <c r="U157" s="38"/>
      <c r="V157" s="38"/>
      <c r="W157" s="38"/>
      <c r="X157" s="38"/>
      <c r="Y157" s="38"/>
      <c r="Z157" s="38"/>
      <c r="AA157" s="38"/>
      <c r="AB157" s="38"/>
      <c r="AC157" s="38"/>
      <c r="AD157" s="38"/>
      <c r="AE157" s="38"/>
      <c r="AR157" s="246" t="s">
        <v>128</v>
      </c>
      <c r="AT157" s="246" t="s">
        <v>123</v>
      </c>
      <c r="AU157" s="246" t="s">
        <v>86</v>
      </c>
      <c r="AY157" s="17" t="s">
        <v>121</v>
      </c>
      <c r="BE157" s="247">
        <f>IF(N157="základní",J157,0)</f>
        <v>0</v>
      </c>
      <c r="BF157" s="247">
        <f>IF(N157="snížená",J157,0)</f>
        <v>0</v>
      </c>
      <c r="BG157" s="247">
        <f>IF(N157="zákl. přenesená",J157,0)</f>
        <v>0</v>
      </c>
      <c r="BH157" s="247">
        <f>IF(N157="sníž. přenesená",J157,0)</f>
        <v>0</v>
      </c>
      <c r="BI157" s="247">
        <f>IF(N157="nulová",J157,0)</f>
        <v>0</v>
      </c>
      <c r="BJ157" s="17" t="s">
        <v>84</v>
      </c>
      <c r="BK157" s="247">
        <f>ROUND(I157*H157,2)</f>
        <v>0</v>
      </c>
      <c r="BL157" s="17" t="s">
        <v>128</v>
      </c>
      <c r="BM157" s="246" t="s">
        <v>317</v>
      </c>
    </row>
    <row r="158" s="14" customFormat="1">
      <c r="A158" s="14"/>
      <c r="B158" s="260"/>
      <c r="C158" s="261"/>
      <c r="D158" s="250" t="s">
        <v>130</v>
      </c>
      <c r="E158" s="262" t="s">
        <v>1</v>
      </c>
      <c r="F158" s="263" t="s">
        <v>318</v>
      </c>
      <c r="G158" s="261"/>
      <c r="H158" s="262" t="s">
        <v>1</v>
      </c>
      <c r="I158" s="264"/>
      <c r="J158" s="261"/>
      <c r="K158" s="261"/>
      <c r="L158" s="265"/>
      <c r="M158" s="266"/>
      <c r="N158" s="267"/>
      <c r="O158" s="267"/>
      <c r="P158" s="267"/>
      <c r="Q158" s="267"/>
      <c r="R158" s="267"/>
      <c r="S158" s="267"/>
      <c r="T158" s="268"/>
      <c r="U158" s="14"/>
      <c r="V158" s="14"/>
      <c r="W158" s="14"/>
      <c r="X158" s="14"/>
      <c r="Y158" s="14"/>
      <c r="Z158" s="14"/>
      <c r="AA158" s="14"/>
      <c r="AB158" s="14"/>
      <c r="AC158" s="14"/>
      <c r="AD158" s="14"/>
      <c r="AE158" s="14"/>
      <c r="AT158" s="269" t="s">
        <v>130</v>
      </c>
      <c r="AU158" s="269" t="s">
        <v>86</v>
      </c>
      <c r="AV158" s="14" t="s">
        <v>84</v>
      </c>
      <c r="AW158" s="14" t="s">
        <v>33</v>
      </c>
      <c r="AX158" s="14" t="s">
        <v>76</v>
      </c>
      <c r="AY158" s="269" t="s">
        <v>121</v>
      </c>
    </row>
    <row r="159" s="13" customFormat="1">
      <c r="A159" s="13"/>
      <c r="B159" s="248"/>
      <c r="C159" s="249"/>
      <c r="D159" s="250" t="s">
        <v>130</v>
      </c>
      <c r="E159" s="251" t="s">
        <v>1</v>
      </c>
      <c r="F159" s="252" t="s">
        <v>319</v>
      </c>
      <c r="G159" s="249"/>
      <c r="H159" s="253">
        <v>2.25</v>
      </c>
      <c r="I159" s="254"/>
      <c r="J159" s="249"/>
      <c r="K159" s="249"/>
      <c r="L159" s="255"/>
      <c r="M159" s="256"/>
      <c r="N159" s="257"/>
      <c r="O159" s="257"/>
      <c r="P159" s="257"/>
      <c r="Q159" s="257"/>
      <c r="R159" s="257"/>
      <c r="S159" s="257"/>
      <c r="T159" s="258"/>
      <c r="U159" s="13"/>
      <c r="V159" s="13"/>
      <c r="W159" s="13"/>
      <c r="X159" s="13"/>
      <c r="Y159" s="13"/>
      <c r="Z159" s="13"/>
      <c r="AA159" s="13"/>
      <c r="AB159" s="13"/>
      <c r="AC159" s="13"/>
      <c r="AD159" s="13"/>
      <c r="AE159" s="13"/>
      <c r="AT159" s="259" t="s">
        <v>130</v>
      </c>
      <c r="AU159" s="259" t="s">
        <v>86</v>
      </c>
      <c r="AV159" s="13" t="s">
        <v>86</v>
      </c>
      <c r="AW159" s="13" t="s">
        <v>33</v>
      </c>
      <c r="AX159" s="13" t="s">
        <v>76</v>
      </c>
      <c r="AY159" s="259" t="s">
        <v>121</v>
      </c>
    </row>
    <row r="160" s="14" customFormat="1">
      <c r="A160" s="14"/>
      <c r="B160" s="260"/>
      <c r="C160" s="261"/>
      <c r="D160" s="250" t="s">
        <v>130</v>
      </c>
      <c r="E160" s="262" t="s">
        <v>1</v>
      </c>
      <c r="F160" s="263" t="s">
        <v>320</v>
      </c>
      <c r="G160" s="261"/>
      <c r="H160" s="262" t="s">
        <v>1</v>
      </c>
      <c r="I160" s="264"/>
      <c r="J160" s="261"/>
      <c r="K160" s="261"/>
      <c r="L160" s="265"/>
      <c r="M160" s="266"/>
      <c r="N160" s="267"/>
      <c r="O160" s="267"/>
      <c r="P160" s="267"/>
      <c r="Q160" s="267"/>
      <c r="R160" s="267"/>
      <c r="S160" s="267"/>
      <c r="T160" s="268"/>
      <c r="U160" s="14"/>
      <c r="V160" s="14"/>
      <c r="W160" s="14"/>
      <c r="X160" s="14"/>
      <c r="Y160" s="14"/>
      <c r="Z160" s="14"/>
      <c r="AA160" s="14"/>
      <c r="AB160" s="14"/>
      <c r="AC160" s="14"/>
      <c r="AD160" s="14"/>
      <c r="AE160" s="14"/>
      <c r="AT160" s="269" t="s">
        <v>130</v>
      </c>
      <c r="AU160" s="269" t="s">
        <v>86</v>
      </c>
      <c r="AV160" s="14" t="s">
        <v>84</v>
      </c>
      <c r="AW160" s="14" t="s">
        <v>33</v>
      </c>
      <c r="AX160" s="14" t="s">
        <v>76</v>
      </c>
      <c r="AY160" s="269" t="s">
        <v>121</v>
      </c>
    </row>
    <row r="161" s="13" customFormat="1">
      <c r="A161" s="13"/>
      <c r="B161" s="248"/>
      <c r="C161" s="249"/>
      <c r="D161" s="250" t="s">
        <v>130</v>
      </c>
      <c r="E161" s="251" t="s">
        <v>1</v>
      </c>
      <c r="F161" s="252" t="s">
        <v>321</v>
      </c>
      <c r="G161" s="249"/>
      <c r="H161" s="253">
        <v>8</v>
      </c>
      <c r="I161" s="254"/>
      <c r="J161" s="249"/>
      <c r="K161" s="249"/>
      <c r="L161" s="255"/>
      <c r="M161" s="256"/>
      <c r="N161" s="257"/>
      <c r="O161" s="257"/>
      <c r="P161" s="257"/>
      <c r="Q161" s="257"/>
      <c r="R161" s="257"/>
      <c r="S161" s="257"/>
      <c r="T161" s="258"/>
      <c r="U161" s="13"/>
      <c r="V161" s="13"/>
      <c r="W161" s="13"/>
      <c r="X161" s="13"/>
      <c r="Y161" s="13"/>
      <c r="Z161" s="13"/>
      <c r="AA161" s="13"/>
      <c r="AB161" s="13"/>
      <c r="AC161" s="13"/>
      <c r="AD161" s="13"/>
      <c r="AE161" s="13"/>
      <c r="AT161" s="259" t="s">
        <v>130</v>
      </c>
      <c r="AU161" s="259" t="s">
        <v>86</v>
      </c>
      <c r="AV161" s="13" t="s">
        <v>86</v>
      </c>
      <c r="AW161" s="13" t="s">
        <v>33</v>
      </c>
      <c r="AX161" s="13" t="s">
        <v>76</v>
      </c>
      <c r="AY161" s="259" t="s">
        <v>121</v>
      </c>
    </row>
    <row r="162" s="15" customFormat="1">
      <c r="A162" s="15"/>
      <c r="B162" s="285"/>
      <c r="C162" s="286"/>
      <c r="D162" s="250" t="s">
        <v>130</v>
      </c>
      <c r="E162" s="287" t="s">
        <v>1</v>
      </c>
      <c r="F162" s="288" t="s">
        <v>322</v>
      </c>
      <c r="G162" s="286"/>
      <c r="H162" s="289">
        <v>10.25</v>
      </c>
      <c r="I162" s="290"/>
      <c r="J162" s="286"/>
      <c r="K162" s="286"/>
      <c r="L162" s="291"/>
      <c r="M162" s="292"/>
      <c r="N162" s="293"/>
      <c r="O162" s="293"/>
      <c r="P162" s="293"/>
      <c r="Q162" s="293"/>
      <c r="R162" s="293"/>
      <c r="S162" s="293"/>
      <c r="T162" s="294"/>
      <c r="U162" s="15"/>
      <c r="V162" s="15"/>
      <c r="W162" s="15"/>
      <c r="X162" s="15"/>
      <c r="Y162" s="15"/>
      <c r="Z162" s="15"/>
      <c r="AA162" s="15"/>
      <c r="AB162" s="15"/>
      <c r="AC162" s="15"/>
      <c r="AD162" s="15"/>
      <c r="AE162" s="15"/>
      <c r="AT162" s="295" t="s">
        <v>130</v>
      </c>
      <c r="AU162" s="295" t="s">
        <v>86</v>
      </c>
      <c r="AV162" s="15" t="s">
        <v>128</v>
      </c>
      <c r="AW162" s="15" t="s">
        <v>33</v>
      </c>
      <c r="AX162" s="15" t="s">
        <v>84</v>
      </c>
      <c r="AY162" s="295" t="s">
        <v>121</v>
      </c>
    </row>
    <row r="163" s="2" customFormat="1" ht="24" customHeight="1">
      <c r="A163" s="38"/>
      <c r="B163" s="39"/>
      <c r="C163" s="235" t="s">
        <v>203</v>
      </c>
      <c r="D163" s="235" t="s">
        <v>123</v>
      </c>
      <c r="E163" s="236" t="s">
        <v>323</v>
      </c>
      <c r="F163" s="237" t="s">
        <v>324</v>
      </c>
      <c r="G163" s="238" t="s">
        <v>165</v>
      </c>
      <c r="H163" s="239">
        <v>68</v>
      </c>
      <c r="I163" s="240"/>
      <c r="J163" s="241">
        <f>ROUND(I163*H163,2)</f>
        <v>0</v>
      </c>
      <c r="K163" s="237" t="s">
        <v>127</v>
      </c>
      <c r="L163" s="44"/>
      <c r="M163" s="242" t="s">
        <v>1</v>
      </c>
      <c r="N163" s="243" t="s">
        <v>41</v>
      </c>
      <c r="O163" s="91"/>
      <c r="P163" s="244">
        <f>O163*H163</f>
        <v>0</v>
      </c>
      <c r="Q163" s="244">
        <v>0.00017000000000000001</v>
      </c>
      <c r="R163" s="244">
        <f>Q163*H163</f>
        <v>0.011560000000000001</v>
      </c>
      <c r="S163" s="244">
        <v>0</v>
      </c>
      <c r="T163" s="245">
        <f>S163*H163</f>
        <v>0</v>
      </c>
      <c r="U163" s="38"/>
      <c r="V163" s="38"/>
      <c r="W163" s="38"/>
      <c r="X163" s="38"/>
      <c r="Y163" s="38"/>
      <c r="Z163" s="38"/>
      <c r="AA163" s="38"/>
      <c r="AB163" s="38"/>
      <c r="AC163" s="38"/>
      <c r="AD163" s="38"/>
      <c r="AE163" s="38"/>
      <c r="AR163" s="246" t="s">
        <v>128</v>
      </c>
      <c r="AT163" s="246" t="s">
        <v>123</v>
      </c>
      <c r="AU163" s="246" t="s">
        <v>86</v>
      </c>
      <c r="AY163" s="17" t="s">
        <v>121</v>
      </c>
      <c r="BE163" s="247">
        <f>IF(N163="základní",J163,0)</f>
        <v>0</v>
      </c>
      <c r="BF163" s="247">
        <f>IF(N163="snížená",J163,0)</f>
        <v>0</v>
      </c>
      <c r="BG163" s="247">
        <f>IF(N163="zákl. přenesená",J163,0)</f>
        <v>0</v>
      </c>
      <c r="BH163" s="247">
        <f>IF(N163="sníž. přenesená",J163,0)</f>
        <v>0</v>
      </c>
      <c r="BI163" s="247">
        <f>IF(N163="nulová",J163,0)</f>
        <v>0</v>
      </c>
      <c r="BJ163" s="17" t="s">
        <v>84</v>
      </c>
      <c r="BK163" s="247">
        <f>ROUND(I163*H163,2)</f>
        <v>0</v>
      </c>
      <c r="BL163" s="17" t="s">
        <v>128</v>
      </c>
      <c r="BM163" s="246" t="s">
        <v>325</v>
      </c>
    </row>
    <row r="164" s="14" customFormat="1">
      <c r="A164" s="14"/>
      <c r="B164" s="260"/>
      <c r="C164" s="261"/>
      <c r="D164" s="250" t="s">
        <v>130</v>
      </c>
      <c r="E164" s="262" t="s">
        <v>1</v>
      </c>
      <c r="F164" s="263" t="s">
        <v>326</v>
      </c>
      <c r="G164" s="261"/>
      <c r="H164" s="262" t="s">
        <v>1</v>
      </c>
      <c r="I164" s="264"/>
      <c r="J164" s="261"/>
      <c r="K164" s="261"/>
      <c r="L164" s="265"/>
      <c r="M164" s="266"/>
      <c r="N164" s="267"/>
      <c r="O164" s="267"/>
      <c r="P164" s="267"/>
      <c r="Q164" s="267"/>
      <c r="R164" s="267"/>
      <c r="S164" s="267"/>
      <c r="T164" s="268"/>
      <c r="U164" s="14"/>
      <c r="V164" s="14"/>
      <c r="W164" s="14"/>
      <c r="X164" s="14"/>
      <c r="Y164" s="14"/>
      <c r="Z164" s="14"/>
      <c r="AA164" s="14"/>
      <c r="AB164" s="14"/>
      <c r="AC164" s="14"/>
      <c r="AD164" s="14"/>
      <c r="AE164" s="14"/>
      <c r="AT164" s="269" t="s">
        <v>130</v>
      </c>
      <c r="AU164" s="269" t="s">
        <v>86</v>
      </c>
      <c r="AV164" s="14" t="s">
        <v>84</v>
      </c>
      <c r="AW164" s="14" t="s">
        <v>33</v>
      </c>
      <c r="AX164" s="14" t="s">
        <v>76</v>
      </c>
      <c r="AY164" s="269" t="s">
        <v>121</v>
      </c>
    </row>
    <row r="165" s="13" customFormat="1">
      <c r="A165" s="13"/>
      <c r="B165" s="248"/>
      <c r="C165" s="249"/>
      <c r="D165" s="250" t="s">
        <v>130</v>
      </c>
      <c r="E165" s="251" t="s">
        <v>1</v>
      </c>
      <c r="F165" s="252" t="s">
        <v>327</v>
      </c>
      <c r="G165" s="249"/>
      <c r="H165" s="253">
        <v>18</v>
      </c>
      <c r="I165" s="254"/>
      <c r="J165" s="249"/>
      <c r="K165" s="249"/>
      <c r="L165" s="255"/>
      <c r="M165" s="256"/>
      <c r="N165" s="257"/>
      <c r="O165" s="257"/>
      <c r="P165" s="257"/>
      <c r="Q165" s="257"/>
      <c r="R165" s="257"/>
      <c r="S165" s="257"/>
      <c r="T165" s="258"/>
      <c r="U165" s="13"/>
      <c r="V165" s="13"/>
      <c r="W165" s="13"/>
      <c r="X165" s="13"/>
      <c r="Y165" s="13"/>
      <c r="Z165" s="13"/>
      <c r="AA165" s="13"/>
      <c r="AB165" s="13"/>
      <c r="AC165" s="13"/>
      <c r="AD165" s="13"/>
      <c r="AE165" s="13"/>
      <c r="AT165" s="259" t="s">
        <v>130</v>
      </c>
      <c r="AU165" s="259" t="s">
        <v>86</v>
      </c>
      <c r="AV165" s="13" t="s">
        <v>86</v>
      </c>
      <c r="AW165" s="13" t="s">
        <v>33</v>
      </c>
      <c r="AX165" s="13" t="s">
        <v>76</v>
      </c>
      <c r="AY165" s="259" t="s">
        <v>121</v>
      </c>
    </row>
    <row r="166" s="14" customFormat="1">
      <c r="A166" s="14"/>
      <c r="B166" s="260"/>
      <c r="C166" s="261"/>
      <c r="D166" s="250" t="s">
        <v>130</v>
      </c>
      <c r="E166" s="262" t="s">
        <v>1</v>
      </c>
      <c r="F166" s="263" t="s">
        <v>328</v>
      </c>
      <c r="G166" s="261"/>
      <c r="H166" s="262" t="s">
        <v>1</v>
      </c>
      <c r="I166" s="264"/>
      <c r="J166" s="261"/>
      <c r="K166" s="261"/>
      <c r="L166" s="265"/>
      <c r="M166" s="266"/>
      <c r="N166" s="267"/>
      <c r="O166" s="267"/>
      <c r="P166" s="267"/>
      <c r="Q166" s="267"/>
      <c r="R166" s="267"/>
      <c r="S166" s="267"/>
      <c r="T166" s="268"/>
      <c r="U166" s="14"/>
      <c r="V166" s="14"/>
      <c r="W166" s="14"/>
      <c r="X166" s="14"/>
      <c r="Y166" s="14"/>
      <c r="Z166" s="14"/>
      <c r="AA166" s="14"/>
      <c r="AB166" s="14"/>
      <c r="AC166" s="14"/>
      <c r="AD166" s="14"/>
      <c r="AE166" s="14"/>
      <c r="AT166" s="269" t="s">
        <v>130</v>
      </c>
      <c r="AU166" s="269" t="s">
        <v>86</v>
      </c>
      <c r="AV166" s="14" t="s">
        <v>84</v>
      </c>
      <c r="AW166" s="14" t="s">
        <v>33</v>
      </c>
      <c r="AX166" s="14" t="s">
        <v>76</v>
      </c>
      <c r="AY166" s="269" t="s">
        <v>121</v>
      </c>
    </row>
    <row r="167" s="13" customFormat="1">
      <c r="A167" s="13"/>
      <c r="B167" s="248"/>
      <c r="C167" s="249"/>
      <c r="D167" s="250" t="s">
        <v>130</v>
      </c>
      <c r="E167" s="251" t="s">
        <v>1</v>
      </c>
      <c r="F167" s="252" t="s">
        <v>329</v>
      </c>
      <c r="G167" s="249"/>
      <c r="H167" s="253">
        <v>50</v>
      </c>
      <c r="I167" s="254"/>
      <c r="J167" s="249"/>
      <c r="K167" s="249"/>
      <c r="L167" s="255"/>
      <c r="M167" s="256"/>
      <c r="N167" s="257"/>
      <c r="O167" s="257"/>
      <c r="P167" s="257"/>
      <c r="Q167" s="257"/>
      <c r="R167" s="257"/>
      <c r="S167" s="257"/>
      <c r="T167" s="258"/>
      <c r="U167" s="13"/>
      <c r="V167" s="13"/>
      <c r="W167" s="13"/>
      <c r="X167" s="13"/>
      <c r="Y167" s="13"/>
      <c r="Z167" s="13"/>
      <c r="AA167" s="13"/>
      <c r="AB167" s="13"/>
      <c r="AC167" s="13"/>
      <c r="AD167" s="13"/>
      <c r="AE167" s="13"/>
      <c r="AT167" s="259" t="s">
        <v>130</v>
      </c>
      <c r="AU167" s="259" t="s">
        <v>86</v>
      </c>
      <c r="AV167" s="13" t="s">
        <v>86</v>
      </c>
      <c r="AW167" s="13" t="s">
        <v>33</v>
      </c>
      <c r="AX167" s="13" t="s">
        <v>76</v>
      </c>
      <c r="AY167" s="259" t="s">
        <v>121</v>
      </c>
    </row>
    <row r="168" s="15" customFormat="1">
      <c r="A168" s="15"/>
      <c r="B168" s="285"/>
      <c r="C168" s="286"/>
      <c r="D168" s="250" t="s">
        <v>130</v>
      </c>
      <c r="E168" s="287" t="s">
        <v>1</v>
      </c>
      <c r="F168" s="288" t="s">
        <v>322</v>
      </c>
      <c r="G168" s="286"/>
      <c r="H168" s="289">
        <v>68</v>
      </c>
      <c r="I168" s="290"/>
      <c r="J168" s="286"/>
      <c r="K168" s="286"/>
      <c r="L168" s="291"/>
      <c r="M168" s="292"/>
      <c r="N168" s="293"/>
      <c r="O168" s="293"/>
      <c r="P168" s="293"/>
      <c r="Q168" s="293"/>
      <c r="R168" s="293"/>
      <c r="S168" s="293"/>
      <c r="T168" s="294"/>
      <c r="U168" s="15"/>
      <c r="V168" s="15"/>
      <c r="W168" s="15"/>
      <c r="X168" s="15"/>
      <c r="Y168" s="15"/>
      <c r="Z168" s="15"/>
      <c r="AA168" s="15"/>
      <c r="AB168" s="15"/>
      <c r="AC168" s="15"/>
      <c r="AD168" s="15"/>
      <c r="AE168" s="15"/>
      <c r="AT168" s="295" t="s">
        <v>130</v>
      </c>
      <c r="AU168" s="295" t="s">
        <v>86</v>
      </c>
      <c r="AV168" s="15" t="s">
        <v>128</v>
      </c>
      <c r="AW168" s="15" t="s">
        <v>33</v>
      </c>
      <c r="AX168" s="15" t="s">
        <v>84</v>
      </c>
      <c r="AY168" s="295" t="s">
        <v>121</v>
      </c>
    </row>
    <row r="169" s="2" customFormat="1" ht="24" customHeight="1">
      <c r="A169" s="38"/>
      <c r="B169" s="39"/>
      <c r="C169" s="270" t="s">
        <v>209</v>
      </c>
      <c r="D169" s="270" t="s">
        <v>173</v>
      </c>
      <c r="E169" s="271" t="s">
        <v>330</v>
      </c>
      <c r="F169" s="272" t="s">
        <v>331</v>
      </c>
      <c r="G169" s="273" t="s">
        <v>165</v>
      </c>
      <c r="H169" s="274">
        <v>68</v>
      </c>
      <c r="I169" s="275"/>
      <c r="J169" s="276">
        <f>ROUND(I169*H169,2)</f>
        <v>0</v>
      </c>
      <c r="K169" s="272" t="s">
        <v>127</v>
      </c>
      <c r="L169" s="277"/>
      <c r="M169" s="278" t="s">
        <v>1</v>
      </c>
      <c r="N169" s="279" t="s">
        <v>41</v>
      </c>
      <c r="O169" s="91"/>
      <c r="P169" s="244">
        <f>O169*H169</f>
        <v>0</v>
      </c>
      <c r="Q169" s="244">
        <v>0.00010000000000000001</v>
      </c>
      <c r="R169" s="244">
        <f>Q169*H169</f>
        <v>0.0068000000000000005</v>
      </c>
      <c r="S169" s="244">
        <v>0</v>
      </c>
      <c r="T169" s="245">
        <f>S169*H169</f>
        <v>0</v>
      </c>
      <c r="U169" s="38"/>
      <c r="V169" s="38"/>
      <c r="W169" s="38"/>
      <c r="X169" s="38"/>
      <c r="Y169" s="38"/>
      <c r="Z169" s="38"/>
      <c r="AA169" s="38"/>
      <c r="AB169" s="38"/>
      <c r="AC169" s="38"/>
      <c r="AD169" s="38"/>
      <c r="AE169" s="38"/>
      <c r="AR169" s="246" t="s">
        <v>156</v>
      </c>
      <c r="AT169" s="246" t="s">
        <v>173</v>
      </c>
      <c r="AU169" s="246" t="s">
        <v>86</v>
      </c>
      <c r="AY169" s="17" t="s">
        <v>121</v>
      </c>
      <c r="BE169" s="247">
        <f>IF(N169="základní",J169,0)</f>
        <v>0</v>
      </c>
      <c r="BF169" s="247">
        <f>IF(N169="snížená",J169,0)</f>
        <v>0</v>
      </c>
      <c r="BG169" s="247">
        <f>IF(N169="zákl. přenesená",J169,0)</f>
        <v>0</v>
      </c>
      <c r="BH169" s="247">
        <f>IF(N169="sníž. přenesená",J169,0)</f>
        <v>0</v>
      </c>
      <c r="BI169" s="247">
        <f>IF(N169="nulová",J169,0)</f>
        <v>0</v>
      </c>
      <c r="BJ169" s="17" t="s">
        <v>84</v>
      </c>
      <c r="BK169" s="247">
        <f>ROUND(I169*H169,2)</f>
        <v>0</v>
      </c>
      <c r="BL169" s="17" t="s">
        <v>128</v>
      </c>
      <c r="BM169" s="246" t="s">
        <v>332</v>
      </c>
    </row>
    <row r="170" s="2" customFormat="1" ht="24" customHeight="1">
      <c r="A170" s="38"/>
      <c r="B170" s="39"/>
      <c r="C170" s="235" t="s">
        <v>215</v>
      </c>
      <c r="D170" s="235" t="s">
        <v>123</v>
      </c>
      <c r="E170" s="236" t="s">
        <v>333</v>
      </c>
      <c r="F170" s="237" t="s">
        <v>334</v>
      </c>
      <c r="G170" s="238" t="s">
        <v>126</v>
      </c>
      <c r="H170" s="239">
        <v>2</v>
      </c>
      <c r="I170" s="240"/>
      <c r="J170" s="241">
        <f>ROUND(I170*H170,2)</f>
        <v>0</v>
      </c>
      <c r="K170" s="237" t="s">
        <v>127</v>
      </c>
      <c r="L170" s="44"/>
      <c r="M170" s="242" t="s">
        <v>1</v>
      </c>
      <c r="N170" s="243" t="s">
        <v>41</v>
      </c>
      <c r="O170" s="91"/>
      <c r="P170" s="244">
        <f>O170*H170</f>
        <v>0</v>
      </c>
      <c r="Q170" s="244">
        <v>0</v>
      </c>
      <c r="R170" s="244">
        <f>Q170*H170</f>
        <v>0</v>
      </c>
      <c r="S170" s="244">
        <v>0</v>
      </c>
      <c r="T170" s="245">
        <f>S170*H170</f>
        <v>0</v>
      </c>
      <c r="U170" s="38"/>
      <c r="V170" s="38"/>
      <c r="W170" s="38"/>
      <c r="X170" s="38"/>
      <c r="Y170" s="38"/>
      <c r="Z170" s="38"/>
      <c r="AA170" s="38"/>
      <c r="AB170" s="38"/>
      <c r="AC170" s="38"/>
      <c r="AD170" s="38"/>
      <c r="AE170" s="38"/>
      <c r="AR170" s="246" t="s">
        <v>128</v>
      </c>
      <c r="AT170" s="246" t="s">
        <v>123</v>
      </c>
      <c r="AU170" s="246" t="s">
        <v>86</v>
      </c>
      <c r="AY170" s="17" t="s">
        <v>121</v>
      </c>
      <c r="BE170" s="247">
        <f>IF(N170="základní",J170,0)</f>
        <v>0</v>
      </c>
      <c r="BF170" s="247">
        <f>IF(N170="snížená",J170,0)</f>
        <v>0</v>
      </c>
      <c r="BG170" s="247">
        <f>IF(N170="zákl. přenesená",J170,0)</f>
        <v>0</v>
      </c>
      <c r="BH170" s="247">
        <f>IF(N170="sníž. přenesená",J170,0)</f>
        <v>0</v>
      </c>
      <c r="BI170" s="247">
        <f>IF(N170="nulová",J170,0)</f>
        <v>0</v>
      </c>
      <c r="BJ170" s="17" t="s">
        <v>84</v>
      </c>
      <c r="BK170" s="247">
        <f>ROUND(I170*H170,2)</f>
        <v>0</v>
      </c>
      <c r="BL170" s="17" t="s">
        <v>128</v>
      </c>
      <c r="BM170" s="246" t="s">
        <v>335</v>
      </c>
    </row>
    <row r="171" s="13" customFormat="1">
      <c r="A171" s="13"/>
      <c r="B171" s="248"/>
      <c r="C171" s="249"/>
      <c r="D171" s="250" t="s">
        <v>130</v>
      </c>
      <c r="E171" s="251" t="s">
        <v>1</v>
      </c>
      <c r="F171" s="252" t="s">
        <v>336</v>
      </c>
      <c r="G171" s="249"/>
      <c r="H171" s="253">
        <v>2</v>
      </c>
      <c r="I171" s="254"/>
      <c r="J171" s="249"/>
      <c r="K171" s="249"/>
      <c r="L171" s="255"/>
      <c r="M171" s="256"/>
      <c r="N171" s="257"/>
      <c r="O171" s="257"/>
      <c r="P171" s="257"/>
      <c r="Q171" s="257"/>
      <c r="R171" s="257"/>
      <c r="S171" s="257"/>
      <c r="T171" s="258"/>
      <c r="U171" s="13"/>
      <c r="V171" s="13"/>
      <c r="W171" s="13"/>
      <c r="X171" s="13"/>
      <c r="Y171" s="13"/>
      <c r="Z171" s="13"/>
      <c r="AA171" s="13"/>
      <c r="AB171" s="13"/>
      <c r="AC171" s="13"/>
      <c r="AD171" s="13"/>
      <c r="AE171" s="13"/>
      <c r="AT171" s="259" t="s">
        <v>130</v>
      </c>
      <c r="AU171" s="259" t="s">
        <v>86</v>
      </c>
      <c r="AV171" s="13" t="s">
        <v>86</v>
      </c>
      <c r="AW171" s="13" t="s">
        <v>33</v>
      </c>
      <c r="AX171" s="13" t="s">
        <v>84</v>
      </c>
      <c r="AY171" s="259" t="s">
        <v>121</v>
      </c>
    </row>
    <row r="172" s="2" customFormat="1" ht="24" customHeight="1">
      <c r="A172" s="38"/>
      <c r="B172" s="39"/>
      <c r="C172" s="235" t="s">
        <v>219</v>
      </c>
      <c r="D172" s="235" t="s">
        <v>123</v>
      </c>
      <c r="E172" s="236" t="s">
        <v>337</v>
      </c>
      <c r="F172" s="237" t="s">
        <v>338</v>
      </c>
      <c r="G172" s="238" t="s">
        <v>226</v>
      </c>
      <c r="H172" s="239">
        <v>50</v>
      </c>
      <c r="I172" s="240"/>
      <c r="J172" s="241">
        <f>ROUND(I172*H172,2)</f>
        <v>0</v>
      </c>
      <c r="K172" s="237" t="s">
        <v>127</v>
      </c>
      <c r="L172" s="44"/>
      <c r="M172" s="242" t="s">
        <v>1</v>
      </c>
      <c r="N172" s="243" t="s">
        <v>41</v>
      </c>
      <c r="O172" s="91"/>
      <c r="P172" s="244">
        <f>O172*H172</f>
        <v>0</v>
      </c>
      <c r="Q172" s="244">
        <v>0.00116</v>
      </c>
      <c r="R172" s="244">
        <f>Q172*H172</f>
        <v>0.058000000000000003</v>
      </c>
      <c r="S172" s="244">
        <v>0</v>
      </c>
      <c r="T172" s="245">
        <f>S172*H172</f>
        <v>0</v>
      </c>
      <c r="U172" s="38"/>
      <c r="V172" s="38"/>
      <c r="W172" s="38"/>
      <c r="X172" s="38"/>
      <c r="Y172" s="38"/>
      <c r="Z172" s="38"/>
      <c r="AA172" s="38"/>
      <c r="AB172" s="38"/>
      <c r="AC172" s="38"/>
      <c r="AD172" s="38"/>
      <c r="AE172" s="38"/>
      <c r="AR172" s="246" t="s">
        <v>128</v>
      </c>
      <c r="AT172" s="246" t="s">
        <v>123</v>
      </c>
      <c r="AU172" s="246" t="s">
        <v>86</v>
      </c>
      <c r="AY172" s="17" t="s">
        <v>121</v>
      </c>
      <c r="BE172" s="247">
        <f>IF(N172="základní",J172,0)</f>
        <v>0</v>
      </c>
      <c r="BF172" s="247">
        <f>IF(N172="snížená",J172,0)</f>
        <v>0</v>
      </c>
      <c r="BG172" s="247">
        <f>IF(N172="zákl. přenesená",J172,0)</f>
        <v>0</v>
      </c>
      <c r="BH172" s="247">
        <f>IF(N172="sníž. přenesená",J172,0)</f>
        <v>0</v>
      </c>
      <c r="BI172" s="247">
        <f>IF(N172="nulová",J172,0)</f>
        <v>0</v>
      </c>
      <c r="BJ172" s="17" t="s">
        <v>84</v>
      </c>
      <c r="BK172" s="247">
        <f>ROUND(I172*H172,2)</f>
        <v>0</v>
      </c>
      <c r="BL172" s="17" t="s">
        <v>128</v>
      </c>
      <c r="BM172" s="246" t="s">
        <v>339</v>
      </c>
    </row>
    <row r="173" s="2" customFormat="1" ht="24" customHeight="1">
      <c r="A173" s="38"/>
      <c r="B173" s="39"/>
      <c r="C173" s="235" t="s">
        <v>7</v>
      </c>
      <c r="D173" s="235" t="s">
        <v>123</v>
      </c>
      <c r="E173" s="236" t="s">
        <v>340</v>
      </c>
      <c r="F173" s="237" t="s">
        <v>341</v>
      </c>
      <c r="G173" s="238" t="s">
        <v>126</v>
      </c>
      <c r="H173" s="239">
        <v>0.45000000000000001</v>
      </c>
      <c r="I173" s="240"/>
      <c r="J173" s="241">
        <f>ROUND(I173*H173,2)</f>
        <v>0</v>
      </c>
      <c r="K173" s="237" t="s">
        <v>127</v>
      </c>
      <c r="L173" s="44"/>
      <c r="M173" s="242" t="s">
        <v>1</v>
      </c>
      <c r="N173" s="243" t="s">
        <v>41</v>
      </c>
      <c r="O173" s="91"/>
      <c r="P173" s="244">
        <f>O173*H173</f>
        <v>0</v>
      </c>
      <c r="Q173" s="244">
        <v>2.1600000000000001</v>
      </c>
      <c r="R173" s="244">
        <f>Q173*H173</f>
        <v>0.97200000000000009</v>
      </c>
      <c r="S173" s="244">
        <v>0</v>
      </c>
      <c r="T173" s="245">
        <f>S173*H173</f>
        <v>0</v>
      </c>
      <c r="U173" s="38"/>
      <c r="V173" s="38"/>
      <c r="W173" s="38"/>
      <c r="X173" s="38"/>
      <c r="Y173" s="38"/>
      <c r="Z173" s="38"/>
      <c r="AA173" s="38"/>
      <c r="AB173" s="38"/>
      <c r="AC173" s="38"/>
      <c r="AD173" s="38"/>
      <c r="AE173" s="38"/>
      <c r="AR173" s="246" t="s">
        <v>128</v>
      </c>
      <c r="AT173" s="246" t="s">
        <v>123</v>
      </c>
      <c r="AU173" s="246" t="s">
        <v>86</v>
      </c>
      <c r="AY173" s="17" t="s">
        <v>121</v>
      </c>
      <c r="BE173" s="247">
        <f>IF(N173="základní",J173,0)</f>
        <v>0</v>
      </c>
      <c r="BF173" s="247">
        <f>IF(N173="snížená",J173,0)</f>
        <v>0</v>
      </c>
      <c r="BG173" s="247">
        <f>IF(N173="zákl. přenesená",J173,0)</f>
        <v>0</v>
      </c>
      <c r="BH173" s="247">
        <f>IF(N173="sníž. přenesená",J173,0)</f>
        <v>0</v>
      </c>
      <c r="BI173" s="247">
        <f>IF(N173="nulová",J173,0)</f>
        <v>0</v>
      </c>
      <c r="BJ173" s="17" t="s">
        <v>84</v>
      </c>
      <c r="BK173" s="247">
        <f>ROUND(I173*H173,2)</f>
        <v>0</v>
      </c>
      <c r="BL173" s="17" t="s">
        <v>128</v>
      </c>
      <c r="BM173" s="246" t="s">
        <v>342</v>
      </c>
    </row>
    <row r="174" s="13" customFormat="1">
      <c r="A174" s="13"/>
      <c r="B174" s="248"/>
      <c r="C174" s="249"/>
      <c r="D174" s="250" t="s">
        <v>130</v>
      </c>
      <c r="E174" s="251" t="s">
        <v>1</v>
      </c>
      <c r="F174" s="252" t="s">
        <v>343</v>
      </c>
      <c r="G174" s="249"/>
      <c r="H174" s="253">
        <v>0.45000000000000001</v>
      </c>
      <c r="I174" s="254"/>
      <c r="J174" s="249"/>
      <c r="K174" s="249"/>
      <c r="L174" s="255"/>
      <c r="M174" s="256"/>
      <c r="N174" s="257"/>
      <c r="O174" s="257"/>
      <c r="P174" s="257"/>
      <c r="Q174" s="257"/>
      <c r="R174" s="257"/>
      <c r="S174" s="257"/>
      <c r="T174" s="258"/>
      <c r="U174" s="13"/>
      <c r="V174" s="13"/>
      <c r="W174" s="13"/>
      <c r="X174" s="13"/>
      <c r="Y174" s="13"/>
      <c r="Z174" s="13"/>
      <c r="AA174" s="13"/>
      <c r="AB174" s="13"/>
      <c r="AC174" s="13"/>
      <c r="AD174" s="13"/>
      <c r="AE174" s="13"/>
      <c r="AT174" s="259" t="s">
        <v>130</v>
      </c>
      <c r="AU174" s="259" t="s">
        <v>86</v>
      </c>
      <c r="AV174" s="13" t="s">
        <v>86</v>
      </c>
      <c r="AW174" s="13" t="s">
        <v>33</v>
      </c>
      <c r="AX174" s="13" t="s">
        <v>84</v>
      </c>
      <c r="AY174" s="259" t="s">
        <v>121</v>
      </c>
    </row>
    <row r="175" s="2" customFormat="1" ht="16.5" customHeight="1">
      <c r="A175" s="38"/>
      <c r="B175" s="39"/>
      <c r="C175" s="235" t="s">
        <v>229</v>
      </c>
      <c r="D175" s="235" t="s">
        <v>123</v>
      </c>
      <c r="E175" s="236" t="s">
        <v>344</v>
      </c>
      <c r="F175" s="237" t="s">
        <v>345</v>
      </c>
      <c r="G175" s="238" t="s">
        <v>126</v>
      </c>
      <c r="H175" s="239">
        <v>4.0499999999999998</v>
      </c>
      <c r="I175" s="240"/>
      <c r="J175" s="241">
        <f>ROUND(I175*H175,2)</f>
        <v>0</v>
      </c>
      <c r="K175" s="237" t="s">
        <v>127</v>
      </c>
      <c r="L175" s="44"/>
      <c r="M175" s="242" t="s">
        <v>1</v>
      </c>
      <c r="N175" s="243" t="s">
        <v>41</v>
      </c>
      <c r="O175" s="91"/>
      <c r="P175" s="244">
        <f>O175*H175</f>
        <v>0</v>
      </c>
      <c r="Q175" s="244">
        <v>2.45329</v>
      </c>
      <c r="R175" s="244">
        <f>Q175*H175</f>
        <v>9.9358244999999989</v>
      </c>
      <c r="S175" s="244">
        <v>0</v>
      </c>
      <c r="T175" s="245">
        <f>S175*H175</f>
        <v>0</v>
      </c>
      <c r="U175" s="38"/>
      <c r="V175" s="38"/>
      <c r="W175" s="38"/>
      <c r="X175" s="38"/>
      <c r="Y175" s="38"/>
      <c r="Z175" s="38"/>
      <c r="AA175" s="38"/>
      <c r="AB175" s="38"/>
      <c r="AC175" s="38"/>
      <c r="AD175" s="38"/>
      <c r="AE175" s="38"/>
      <c r="AR175" s="246" t="s">
        <v>128</v>
      </c>
      <c r="AT175" s="246" t="s">
        <v>123</v>
      </c>
      <c r="AU175" s="246" t="s">
        <v>86</v>
      </c>
      <c r="AY175" s="17" t="s">
        <v>121</v>
      </c>
      <c r="BE175" s="247">
        <f>IF(N175="základní",J175,0)</f>
        <v>0</v>
      </c>
      <c r="BF175" s="247">
        <f>IF(N175="snížená",J175,0)</f>
        <v>0</v>
      </c>
      <c r="BG175" s="247">
        <f>IF(N175="zákl. přenesená",J175,0)</f>
        <v>0</v>
      </c>
      <c r="BH175" s="247">
        <f>IF(N175="sníž. přenesená",J175,0)</f>
        <v>0</v>
      </c>
      <c r="BI175" s="247">
        <f>IF(N175="nulová",J175,0)</f>
        <v>0</v>
      </c>
      <c r="BJ175" s="17" t="s">
        <v>84</v>
      </c>
      <c r="BK175" s="247">
        <f>ROUND(I175*H175,2)</f>
        <v>0</v>
      </c>
      <c r="BL175" s="17" t="s">
        <v>128</v>
      </c>
      <c r="BM175" s="246" t="s">
        <v>346</v>
      </c>
    </row>
    <row r="176" s="13" customFormat="1">
      <c r="A176" s="13"/>
      <c r="B176" s="248"/>
      <c r="C176" s="249"/>
      <c r="D176" s="250" t="s">
        <v>130</v>
      </c>
      <c r="E176" s="251" t="s">
        <v>1</v>
      </c>
      <c r="F176" s="252" t="s">
        <v>347</v>
      </c>
      <c r="G176" s="249"/>
      <c r="H176" s="253">
        <v>4.0499999999999998</v>
      </c>
      <c r="I176" s="254"/>
      <c r="J176" s="249"/>
      <c r="K176" s="249"/>
      <c r="L176" s="255"/>
      <c r="M176" s="256"/>
      <c r="N176" s="257"/>
      <c r="O176" s="257"/>
      <c r="P176" s="257"/>
      <c r="Q176" s="257"/>
      <c r="R176" s="257"/>
      <c r="S176" s="257"/>
      <c r="T176" s="258"/>
      <c r="U176" s="13"/>
      <c r="V176" s="13"/>
      <c r="W176" s="13"/>
      <c r="X176" s="13"/>
      <c r="Y176" s="13"/>
      <c r="Z176" s="13"/>
      <c r="AA176" s="13"/>
      <c r="AB176" s="13"/>
      <c r="AC176" s="13"/>
      <c r="AD176" s="13"/>
      <c r="AE176" s="13"/>
      <c r="AT176" s="259" t="s">
        <v>130</v>
      </c>
      <c r="AU176" s="259" t="s">
        <v>86</v>
      </c>
      <c r="AV176" s="13" t="s">
        <v>86</v>
      </c>
      <c r="AW176" s="13" t="s">
        <v>33</v>
      </c>
      <c r="AX176" s="13" t="s">
        <v>84</v>
      </c>
      <c r="AY176" s="259" t="s">
        <v>121</v>
      </c>
    </row>
    <row r="177" s="2" customFormat="1" ht="16.5" customHeight="1">
      <c r="A177" s="38"/>
      <c r="B177" s="39"/>
      <c r="C177" s="235" t="s">
        <v>233</v>
      </c>
      <c r="D177" s="235" t="s">
        <v>123</v>
      </c>
      <c r="E177" s="236" t="s">
        <v>348</v>
      </c>
      <c r="F177" s="237" t="s">
        <v>349</v>
      </c>
      <c r="G177" s="238" t="s">
        <v>159</v>
      </c>
      <c r="H177" s="239">
        <v>0.26700000000000002</v>
      </c>
      <c r="I177" s="240"/>
      <c r="J177" s="241">
        <f>ROUND(I177*H177,2)</f>
        <v>0</v>
      </c>
      <c r="K177" s="237" t="s">
        <v>127</v>
      </c>
      <c r="L177" s="44"/>
      <c r="M177" s="242" t="s">
        <v>1</v>
      </c>
      <c r="N177" s="243" t="s">
        <v>41</v>
      </c>
      <c r="O177" s="91"/>
      <c r="P177" s="244">
        <f>O177*H177</f>
        <v>0</v>
      </c>
      <c r="Q177" s="244">
        <v>1.0591699999999999</v>
      </c>
      <c r="R177" s="244">
        <f>Q177*H177</f>
        <v>0.28279839000000001</v>
      </c>
      <c r="S177" s="244">
        <v>0</v>
      </c>
      <c r="T177" s="245">
        <f>S177*H177</f>
        <v>0</v>
      </c>
      <c r="U177" s="38"/>
      <c r="V177" s="38"/>
      <c r="W177" s="38"/>
      <c r="X177" s="38"/>
      <c r="Y177" s="38"/>
      <c r="Z177" s="38"/>
      <c r="AA177" s="38"/>
      <c r="AB177" s="38"/>
      <c r="AC177" s="38"/>
      <c r="AD177" s="38"/>
      <c r="AE177" s="38"/>
      <c r="AR177" s="246" t="s">
        <v>128</v>
      </c>
      <c r="AT177" s="246" t="s">
        <v>123</v>
      </c>
      <c r="AU177" s="246" t="s">
        <v>86</v>
      </c>
      <c r="AY177" s="17" t="s">
        <v>121</v>
      </c>
      <c r="BE177" s="247">
        <f>IF(N177="základní",J177,0)</f>
        <v>0</v>
      </c>
      <c r="BF177" s="247">
        <f>IF(N177="snížená",J177,0)</f>
        <v>0</v>
      </c>
      <c r="BG177" s="247">
        <f>IF(N177="zákl. přenesená",J177,0)</f>
        <v>0</v>
      </c>
      <c r="BH177" s="247">
        <f>IF(N177="sníž. přenesená",J177,0)</f>
        <v>0</v>
      </c>
      <c r="BI177" s="247">
        <f>IF(N177="nulová",J177,0)</f>
        <v>0</v>
      </c>
      <c r="BJ177" s="17" t="s">
        <v>84</v>
      </c>
      <c r="BK177" s="247">
        <f>ROUND(I177*H177,2)</f>
        <v>0</v>
      </c>
      <c r="BL177" s="17" t="s">
        <v>128</v>
      </c>
      <c r="BM177" s="246" t="s">
        <v>350</v>
      </c>
    </row>
    <row r="178" s="14" customFormat="1">
      <c r="A178" s="14"/>
      <c r="B178" s="260"/>
      <c r="C178" s="261"/>
      <c r="D178" s="250" t="s">
        <v>130</v>
      </c>
      <c r="E178" s="262" t="s">
        <v>1</v>
      </c>
      <c r="F178" s="263" t="s">
        <v>351</v>
      </c>
      <c r="G178" s="261"/>
      <c r="H178" s="262" t="s">
        <v>1</v>
      </c>
      <c r="I178" s="264"/>
      <c r="J178" s="261"/>
      <c r="K178" s="261"/>
      <c r="L178" s="265"/>
      <c r="M178" s="266"/>
      <c r="N178" s="267"/>
      <c r="O178" s="267"/>
      <c r="P178" s="267"/>
      <c r="Q178" s="267"/>
      <c r="R178" s="267"/>
      <c r="S178" s="267"/>
      <c r="T178" s="268"/>
      <c r="U178" s="14"/>
      <c r="V178" s="14"/>
      <c r="W178" s="14"/>
      <c r="X178" s="14"/>
      <c r="Y178" s="14"/>
      <c r="Z178" s="14"/>
      <c r="AA178" s="14"/>
      <c r="AB178" s="14"/>
      <c r="AC178" s="14"/>
      <c r="AD178" s="14"/>
      <c r="AE178" s="14"/>
      <c r="AT178" s="269" t="s">
        <v>130</v>
      </c>
      <c r="AU178" s="269" t="s">
        <v>86</v>
      </c>
      <c r="AV178" s="14" t="s">
        <v>84</v>
      </c>
      <c r="AW178" s="14" t="s">
        <v>33</v>
      </c>
      <c r="AX178" s="14" t="s">
        <v>76</v>
      </c>
      <c r="AY178" s="269" t="s">
        <v>121</v>
      </c>
    </row>
    <row r="179" s="13" customFormat="1">
      <c r="A179" s="13"/>
      <c r="B179" s="248"/>
      <c r="C179" s="249"/>
      <c r="D179" s="250" t="s">
        <v>130</v>
      </c>
      <c r="E179" s="251" t="s">
        <v>1</v>
      </c>
      <c r="F179" s="252" t="s">
        <v>352</v>
      </c>
      <c r="G179" s="249"/>
      <c r="H179" s="253">
        <v>0.26700000000000002</v>
      </c>
      <c r="I179" s="254"/>
      <c r="J179" s="249"/>
      <c r="K179" s="249"/>
      <c r="L179" s="255"/>
      <c r="M179" s="256"/>
      <c r="N179" s="257"/>
      <c r="O179" s="257"/>
      <c r="P179" s="257"/>
      <c r="Q179" s="257"/>
      <c r="R179" s="257"/>
      <c r="S179" s="257"/>
      <c r="T179" s="258"/>
      <c r="U179" s="13"/>
      <c r="V179" s="13"/>
      <c r="W179" s="13"/>
      <c r="X179" s="13"/>
      <c r="Y179" s="13"/>
      <c r="Z179" s="13"/>
      <c r="AA179" s="13"/>
      <c r="AB179" s="13"/>
      <c r="AC179" s="13"/>
      <c r="AD179" s="13"/>
      <c r="AE179" s="13"/>
      <c r="AT179" s="259" t="s">
        <v>130</v>
      </c>
      <c r="AU179" s="259" t="s">
        <v>86</v>
      </c>
      <c r="AV179" s="13" t="s">
        <v>86</v>
      </c>
      <c r="AW179" s="13" t="s">
        <v>33</v>
      </c>
      <c r="AX179" s="13" t="s">
        <v>84</v>
      </c>
      <c r="AY179" s="259" t="s">
        <v>121</v>
      </c>
    </row>
    <row r="180" s="12" customFormat="1" ht="22.8" customHeight="1">
      <c r="A180" s="12"/>
      <c r="B180" s="219"/>
      <c r="C180" s="220"/>
      <c r="D180" s="221" t="s">
        <v>75</v>
      </c>
      <c r="E180" s="233" t="s">
        <v>137</v>
      </c>
      <c r="F180" s="233" t="s">
        <v>353</v>
      </c>
      <c r="G180" s="220"/>
      <c r="H180" s="220"/>
      <c r="I180" s="223"/>
      <c r="J180" s="234">
        <f>BK180</f>
        <v>0</v>
      </c>
      <c r="K180" s="220"/>
      <c r="L180" s="225"/>
      <c r="M180" s="226"/>
      <c r="N180" s="227"/>
      <c r="O180" s="227"/>
      <c r="P180" s="228">
        <f>SUM(P181:P211)</f>
        <v>0</v>
      </c>
      <c r="Q180" s="227"/>
      <c r="R180" s="228">
        <f>SUM(R181:R211)</f>
        <v>18.48809</v>
      </c>
      <c r="S180" s="227"/>
      <c r="T180" s="229">
        <f>SUM(T181:T211)</f>
        <v>0</v>
      </c>
      <c r="U180" s="12"/>
      <c r="V180" s="12"/>
      <c r="W180" s="12"/>
      <c r="X180" s="12"/>
      <c r="Y180" s="12"/>
      <c r="Z180" s="12"/>
      <c r="AA180" s="12"/>
      <c r="AB180" s="12"/>
      <c r="AC180" s="12"/>
      <c r="AD180" s="12"/>
      <c r="AE180" s="12"/>
      <c r="AR180" s="230" t="s">
        <v>84</v>
      </c>
      <c r="AT180" s="231" t="s">
        <v>75</v>
      </c>
      <c r="AU180" s="231" t="s">
        <v>84</v>
      </c>
      <c r="AY180" s="230" t="s">
        <v>121</v>
      </c>
      <c r="BK180" s="232">
        <f>SUM(BK181:BK211)</f>
        <v>0</v>
      </c>
    </row>
    <row r="181" s="2" customFormat="1" ht="24" customHeight="1">
      <c r="A181" s="38"/>
      <c r="B181" s="39"/>
      <c r="C181" s="235" t="s">
        <v>238</v>
      </c>
      <c r="D181" s="235" t="s">
        <v>123</v>
      </c>
      <c r="E181" s="236" t="s">
        <v>354</v>
      </c>
      <c r="F181" s="237" t="s">
        <v>355</v>
      </c>
      <c r="G181" s="238" t="s">
        <v>356</v>
      </c>
      <c r="H181" s="239">
        <v>225</v>
      </c>
      <c r="I181" s="240"/>
      <c r="J181" s="241">
        <f>ROUND(I181*H181,2)</f>
        <v>0</v>
      </c>
      <c r="K181" s="237" t="s">
        <v>127</v>
      </c>
      <c r="L181" s="44"/>
      <c r="M181" s="242" t="s">
        <v>1</v>
      </c>
      <c r="N181" s="243" t="s">
        <v>41</v>
      </c>
      <c r="O181" s="91"/>
      <c r="P181" s="244">
        <f>O181*H181</f>
        <v>0</v>
      </c>
      <c r="Q181" s="244">
        <v>0.0048799999999999998</v>
      </c>
      <c r="R181" s="244">
        <f>Q181*H181</f>
        <v>1.0979999999999999</v>
      </c>
      <c r="S181" s="244">
        <v>0</v>
      </c>
      <c r="T181" s="245">
        <f>S181*H181</f>
        <v>0</v>
      </c>
      <c r="U181" s="38"/>
      <c r="V181" s="38"/>
      <c r="W181" s="38"/>
      <c r="X181" s="38"/>
      <c r="Y181" s="38"/>
      <c r="Z181" s="38"/>
      <c r="AA181" s="38"/>
      <c r="AB181" s="38"/>
      <c r="AC181" s="38"/>
      <c r="AD181" s="38"/>
      <c r="AE181" s="38"/>
      <c r="AR181" s="246" t="s">
        <v>128</v>
      </c>
      <c r="AT181" s="246" t="s">
        <v>123</v>
      </c>
      <c r="AU181" s="246" t="s">
        <v>86</v>
      </c>
      <c r="AY181" s="17" t="s">
        <v>121</v>
      </c>
      <c r="BE181" s="247">
        <f>IF(N181="základní",J181,0)</f>
        <v>0</v>
      </c>
      <c r="BF181" s="247">
        <f>IF(N181="snížená",J181,0)</f>
        <v>0</v>
      </c>
      <c r="BG181" s="247">
        <f>IF(N181="zákl. přenesená",J181,0)</f>
        <v>0</v>
      </c>
      <c r="BH181" s="247">
        <f>IF(N181="sníž. přenesená",J181,0)</f>
        <v>0</v>
      </c>
      <c r="BI181" s="247">
        <f>IF(N181="nulová",J181,0)</f>
        <v>0</v>
      </c>
      <c r="BJ181" s="17" t="s">
        <v>84</v>
      </c>
      <c r="BK181" s="247">
        <f>ROUND(I181*H181,2)</f>
        <v>0</v>
      </c>
      <c r="BL181" s="17" t="s">
        <v>128</v>
      </c>
      <c r="BM181" s="246" t="s">
        <v>357</v>
      </c>
    </row>
    <row r="182" s="14" customFormat="1">
      <c r="A182" s="14"/>
      <c r="B182" s="260"/>
      <c r="C182" s="261"/>
      <c r="D182" s="250" t="s">
        <v>130</v>
      </c>
      <c r="E182" s="262" t="s">
        <v>1</v>
      </c>
      <c r="F182" s="263" t="s">
        <v>358</v>
      </c>
      <c r="G182" s="261"/>
      <c r="H182" s="262" t="s">
        <v>1</v>
      </c>
      <c r="I182" s="264"/>
      <c r="J182" s="261"/>
      <c r="K182" s="261"/>
      <c r="L182" s="265"/>
      <c r="M182" s="266"/>
      <c r="N182" s="267"/>
      <c r="O182" s="267"/>
      <c r="P182" s="267"/>
      <c r="Q182" s="267"/>
      <c r="R182" s="267"/>
      <c r="S182" s="267"/>
      <c r="T182" s="268"/>
      <c r="U182" s="14"/>
      <c r="V182" s="14"/>
      <c r="W182" s="14"/>
      <c r="X182" s="14"/>
      <c r="Y182" s="14"/>
      <c r="Z182" s="14"/>
      <c r="AA182" s="14"/>
      <c r="AB182" s="14"/>
      <c r="AC182" s="14"/>
      <c r="AD182" s="14"/>
      <c r="AE182" s="14"/>
      <c r="AT182" s="269" t="s">
        <v>130</v>
      </c>
      <c r="AU182" s="269" t="s">
        <v>86</v>
      </c>
      <c r="AV182" s="14" t="s">
        <v>84</v>
      </c>
      <c r="AW182" s="14" t="s">
        <v>33</v>
      </c>
      <c r="AX182" s="14" t="s">
        <v>76</v>
      </c>
      <c r="AY182" s="269" t="s">
        <v>121</v>
      </c>
    </row>
    <row r="183" s="13" customFormat="1">
      <c r="A183" s="13"/>
      <c r="B183" s="248"/>
      <c r="C183" s="249"/>
      <c r="D183" s="250" t="s">
        <v>130</v>
      </c>
      <c r="E183" s="251" t="s">
        <v>1</v>
      </c>
      <c r="F183" s="252" t="s">
        <v>359</v>
      </c>
      <c r="G183" s="249"/>
      <c r="H183" s="253">
        <v>225</v>
      </c>
      <c r="I183" s="254"/>
      <c r="J183" s="249"/>
      <c r="K183" s="249"/>
      <c r="L183" s="255"/>
      <c r="M183" s="256"/>
      <c r="N183" s="257"/>
      <c r="O183" s="257"/>
      <c r="P183" s="257"/>
      <c r="Q183" s="257"/>
      <c r="R183" s="257"/>
      <c r="S183" s="257"/>
      <c r="T183" s="258"/>
      <c r="U183" s="13"/>
      <c r="V183" s="13"/>
      <c r="W183" s="13"/>
      <c r="X183" s="13"/>
      <c r="Y183" s="13"/>
      <c r="Z183" s="13"/>
      <c r="AA183" s="13"/>
      <c r="AB183" s="13"/>
      <c r="AC183" s="13"/>
      <c r="AD183" s="13"/>
      <c r="AE183" s="13"/>
      <c r="AT183" s="259" t="s">
        <v>130</v>
      </c>
      <c r="AU183" s="259" t="s">
        <v>86</v>
      </c>
      <c r="AV183" s="13" t="s">
        <v>86</v>
      </c>
      <c r="AW183" s="13" t="s">
        <v>33</v>
      </c>
      <c r="AX183" s="13" t="s">
        <v>84</v>
      </c>
      <c r="AY183" s="259" t="s">
        <v>121</v>
      </c>
    </row>
    <row r="184" s="2" customFormat="1" ht="24" customHeight="1">
      <c r="A184" s="38"/>
      <c r="B184" s="39"/>
      <c r="C184" s="270" t="s">
        <v>242</v>
      </c>
      <c r="D184" s="270" t="s">
        <v>173</v>
      </c>
      <c r="E184" s="271" t="s">
        <v>360</v>
      </c>
      <c r="F184" s="272" t="s">
        <v>361</v>
      </c>
      <c r="G184" s="273" t="s">
        <v>356</v>
      </c>
      <c r="H184" s="274">
        <v>225</v>
      </c>
      <c r="I184" s="275"/>
      <c r="J184" s="276">
        <f>ROUND(I184*H184,2)</f>
        <v>0</v>
      </c>
      <c r="K184" s="272" t="s">
        <v>127</v>
      </c>
      <c r="L184" s="277"/>
      <c r="M184" s="278" t="s">
        <v>1</v>
      </c>
      <c r="N184" s="279" t="s">
        <v>41</v>
      </c>
      <c r="O184" s="91"/>
      <c r="P184" s="244">
        <f>O184*H184</f>
        <v>0</v>
      </c>
      <c r="Q184" s="244">
        <v>0.028000000000000001</v>
      </c>
      <c r="R184" s="244">
        <f>Q184*H184</f>
        <v>6.2999999999999998</v>
      </c>
      <c r="S184" s="244">
        <v>0</v>
      </c>
      <c r="T184" s="245">
        <f>S184*H184</f>
        <v>0</v>
      </c>
      <c r="U184" s="38"/>
      <c r="V184" s="38"/>
      <c r="W184" s="38"/>
      <c r="X184" s="38"/>
      <c r="Y184" s="38"/>
      <c r="Z184" s="38"/>
      <c r="AA184" s="38"/>
      <c r="AB184" s="38"/>
      <c r="AC184" s="38"/>
      <c r="AD184" s="38"/>
      <c r="AE184" s="38"/>
      <c r="AR184" s="246" t="s">
        <v>156</v>
      </c>
      <c r="AT184" s="246" t="s">
        <v>173</v>
      </c>
      <c r="AU184" s="246" t="s">
        <v>86</v>
      </c>
      <c r="AY184" s="17" t="s">
        <v>121</v>
      </c>
      <c r="BE184" s="247">
        <f>IF(N184="základní",J184,0)</f>
        <v>0</v>
      </c>
      <c r="BF184" s="247">
        <f>IF(N184="snížená",J184,0)</f>
        <v>0</v>
      </c>
      <c r="BG184" s="247">
        <f>IF(N184="zákl. přenesená",J184,0)</f>
        <v>0</v>
      </c>
      <c r="BH184" s="247">
        <f>IF(N184="sníž. přenesená",J184,0)</f>
        <v>0</v>
      </c>
      <c r="BI184" s="247">
        <f>IF(N184="nulová",J184,0)</f>
        <v>0</v>
      </c>
      <c r="BJ184" s="17" t="s">
        <v>84</v>
      </c>
      <c r="BK184" s="247">
        <f>ROUND(I184*H184,2)</f>
        <v>0</v>
      </c>
      <c r="BL184" s="17" t="s">
        <v>128</v>
      </c>
      <c r="BM184" s="246" t="s">
        <v>362</v>
      </c>
    </row>
    <row r="185" s="2" customFormat="1" ht="24" customHeight="1">
      <c r="A185" s="38"/>
      <c r="B185" s="39"/>
      <c r="C185" s="235" t="s">
        <v>268</v>
      </c>
      <c r="D185" s="235" t="s">
        <v>123</v>
      </c>
      <c r="E185" s="236" t="s">
        <v>363</v>
      </c>
      <c r="F185" s="237" t="s">
        <v>364</v>
      </c>
      <c r="G185" s="238" t="s">
        <v>126</v>
      </c>
      <c r="H185" s="239">
        <v>4.5</v>
      </c>
      <c r="I185" s="240"/>
      <c r="J185" s="241">
        <f>ROUND(I185*H185,2)</f>
        <v>0</v>
      </c>
      <c r="K185" s="237" t="s">
        <v>127</v>
      </c>
      <c r="L185" s="44"/>
      <c r="M185" s="242" t="s">
        <v>1</v>
      </c>
      <c r="N185" s="243" t="s">
        <v>41</v>
      </c>
      <c r="O185" s="91"/>
      <c r="P185" s="244">
        <f>O185*H185</f>
        <v>0</v>
      </c>
      <c r="Q185" s="244">
        <v>2.2563399999999998</v>
      </c>
      <c r="R185" s="244">
        <f>Q185*H185</f>
        <v>10.15353</v>
      </c>
      <c r="S185" s="244">
        <v>0</v>
      </c>
      <c r="T185" s="245">
        <f>S185*H185</f>
        <v>0</v>
      </c>
      <c r="U185" s="38"/>
      <c r="V185" s="38"/>
      <c r="W185" s="38"/>
      <c r="X185" s="38"/>
      <c r="Y185" s="38"/>
      <c r="Z185" s="38"/>
      <c r="AA185" s="38"/>
      <c r="AB185" s="38"/>
      <c r="AC185" s="38"/>
      <c r="AD185" s="38"/>
      <c r="AE185" s="38"/>
      <c r="AR185" s="246" t="s">
        <v>128</v>
      </c>
      <c r="AT185" s="246" t="s">
        <v>123</v>
      </c>
      <c r="AU185" s="246" t="s">
        <v>86</v>
      </c>
      <c r="AY185" s="17" t="s">
        <v>121</v>
      </c>
      <c r="BE185" s="247">
        <f>IF(N185="základní",J185,0)</f>
        <v>0</v>
      </c>
      <c r="BF185" s="247">
        <f>IF(N185="snížená",J185,0)</f>
        <v>0</v>
      </c>
      <c r="BG185" s="247">
        <f>IF(N185="zákl. přenesená",J185,0)</f>
        <v>0</v>
      </c>
      <c r="BH185" s="247">
        <f>IF(N185="sníž. přenesená",J185,0)</f>
        <v>0</v>
      </c>
      <c r="BI185" s="247">
        <f>IF(N185="nulová",J185,0)</f>
        <v>0</v>
      </c>
      <c r="BJ185" s="17" t="s">
        <v>84</v>
      </c>
      <c r="BK185" s="247">
        <f>ROUND(I185*H185,2)</f>
        <v>0</v>
      </c>
      <c r="BL185" s="17" t="s">
        <v>128</v>
      </c>
      <c r="BM185" s="246" t="s">
        <v>365</v>
      </c>
    </row>
    <row r="186" s="13" customFormat="1">
      <c r="A186" s="13"/>
      <c r="B186" s="248"/>
      <c r="C186" s="249"/>
      <c r="D186" s="250" t="s">
        <v>130</v>
      </c>
      <c r="E186" s="251" t="s">
        <v>1</v>
      </c>
      <c r="F186" s="252" t="s">
        <v>366</v>
      </c>
      <c r="G186" s="249"/>
      <c r="H186" s="253">
        <v>4.5</v>
      </c>
      <c r="I186" s="254"/>
      <c r="J186" s="249"/>
      <c r="K186" s="249"/>
      <c r="L186" s="255"/>
      <c r="M186" s="256"/>
      <c r="N186" s="257"/>
      <c r="O186" s="257"/>
      <c r="P186" s="257"/>
      <c r="Q186" s="257"/>
      <c r="R186" s="257"/>
      <c r="S186" s="257"/>
      <c r="T186" s="258"/>
      <c r="U186" s="13"/>
      <c r="V186" s="13"/>
      <c r="W186" s="13"/>
      <c r="X186" s="13"/>
      <c r="Y186" s="13"/>
      <c r="Z186" s="13"/>
      <c r="AA186" s="13"/>
      <c r="AB186" s="13"/>
      <c r="AC186" s="13"/>
      <c r="AD186" s="13"/>
      <c r="AE186" s="13"/>
      <c r="AT186" s="259" t="s">
        <v>130</v>
      </c>
      <c r="AU186" s="259" t="s">
        <v>86</v>
      </c>
      <c r="AV186" s="13" t="s">
        <v>86</v>
      </c>
      <c r="AW186" s="13" t="s">
        <v>33</v>
      </c>
      <c r="AX186" s="13" t="s">
        <v>84</v>
      </c>
      <c r="AY186" s="259" t="s">
        <v>121</v>
      </c>
    </row>
    <row r="187" s="2" customFormat="1" ht="24" customHeight="1">
      <c r="A187" s="38"/>
      <c r="B187" s="39"/>
      <c r="C187" s="235" t="s">
        <v>250</v>
      </c>
      <c r="D187" s="235" t="s">
        <v>123</v>
      </c>
      <c r="E187" s="236" t="s">
        <v>367</v>
      </c>
      <c r="F187" s="237" t="s">
        <v>368</v>
      </c>
      <c r="G187" s="238" t="s">
        <v>356</v>
      </c>
      <c r="H187" s="239">
        <v>2</v>
      </c>
      <c r="I187" s="240"/>
      <c r="J187" s="241">
        <f>ROUND(I187*H187,2)</f>
        <v>0</v>
      </c>
      <c r="K187" s="237" t="s">
        <v>127</v>
      </c>
      <c r="L187" s="44"/>
      <c r="M187" s="242" t="s">
        <v>1</v>
      </c>
      <c r="N187" s="243" t="s">
        <v>41</v>
      </c>
      <c r="O187" s="91"/>
      <c r="P187" s="244">
        <f>O187*H187</f>
        <v>0</v>
      </c>
      <c r="Q187" s="244">
        <v>0.17488999999999999</v>
      </c>
      <c r="R187" s="244">
        <f>Q187*H187</f>
        <v>0.34977999999999998</v>
      </c>
      <c r="S187" s="244">
        <v>0</v>
      </c>
      <c r="T187" s="245">
        <f>S187*H187</f>
        <v>0</v>
      </c>
      <c r="U187" s="38"/>
      <c r="V187" s="38"/>
      <c r="W187" s="38"/>
      <c r="X187" s="38"/>
      <c r="Y187" s="38"/>
      <c r="Z187" s="38"/>
      <c r="AA187" s="38"/>
      <c r="AB187" s="38"/>
      <c r="AC187" s="38"/>
      <c r="AD187" s="38"/>
      <c r="AE187" s="38"/>
      <c r="AR187" s="246" t="s">
        <v>128</v>
      </c>
      <c r="AT187" s="246" t="s">
        <v>123</v>
      </c>
      <c r="AU187" s="246" t="s">
        <v>86</v>
      </c>
      <c r="AY187" s="17" t="s">
        <v>121</v>
      </c>
      <c r="BE187" s="247">
        <f>IF(N187="základní",J187,0)</f>
        <v>0</v>
      </c>
      <c r="BF187" s="247">
        <f>IF(N187="snížená",J187,0)</f>
        <v>0</v>
      </c>
      <c r="BG187" s="247">
        <f>IF(N187="zákl. přenesená",J187,0)</f>
        <v>0</v>
      </c>
      <c r="BH187" s="247">
        <f>IF(N187="sníž. přenesená",J187,0)</f>
        <v>0</v>
      </c>
      <c r="BI187" s="247">
        <f>IF(N187="nulová",J187,0)</f>
        <v>0</v>
      </c>
      <c r="BJ187" s="17" t="s">
        <v>84</v>
      </c>
      <c r="BK187" s="247">
        <f>ROUND(I187*H187,2)</f>
        <v>0</v>
      </c>
      <c r="BL187" s="17" t="s">
        <v>128</v>
      </c>
      <c r="BM187" s="246" t="s">
        <v>369</v>
      </c>
    </row>
    <row r="188" s="14" customFormat="1">
      <c r="A188" s="14"/>
      <c r="B188" s="260"/>
      <c r="C188" s="261"/>
      <c r="D188" s="250" t="s">
        <v>130</v>
      </c>
      <c r="E188" s="262" t="s">
        <v>1</v>
      </c>
      <c r="F188" s="263" t="s">
        <v>370</v>
      </c>
      <c r="G188" s="261"/>
      <c r="H188" s="262" t="s">
        <v>1</v>
      </c>
      <c r="I188" s="264"/>
      <c r="J188" s="261"/>
      <c r="K188" s="261"/>
      <c r="L188" s="265"/>
      <c r="M188" s="266"/>
      <c r="N188" s="267"/>
      <c r="O188" s="267"/>
      <c r="P188" s="267"/>
      <c r="Q188" s="267"/>
      <c r="R188" s="267"/>
      <c r="S188" s="267"/>
      <c r="T188" s="268"/>
      <c r="U188" s="14"/>
      <c r="V188" s="14"/>
      <c r="W188" s="14"/>
      <c r="X188" s="14"/>
      <c r="Y188" s="14"/>
      <c r="Z188" s="14"/>
      <c r="AA188" s="14"/>
      <c r="AB188" s="14"/>
      <c r="AC188" s="14"/>
      <c r="AD188" s="14"/>
      <c r="AE188" s="14"/>
      <c r="AT188" s="269" t="s">
        <v>130</v>
      </c>
      <c r="AU188" s="269" t="s">
        <v>86</v>
      </c>
      <c r="AV188" s="14" t="s">
        <v>84</v>
      </c>
      <c r="AW188" s="14" t="s">
        <v>33</v>
      </c>
      <c r="AX188" s="14" t="s">
        <v>76</v>
      </c>
      <c r="AY188" s="269" t="s">
        <v>121</v>
      </c>
    </row>
    <row r="189" s="13" customFormat="1">
      <c r="A189" s="13"/>
      <c r="B189" s="248"/>
      <c r="C189" s="249"/>
      <c r="D189" s="250" t="s">
        <v>130</v>
      </c>
      <c r="E189" s="251" t="s">
        <v>1</v>
      </c>
      <c r="F189" s="252" t="s">
        <v>86</v>
      </c>
      <c r="G189" s="249"/>
      <c r="H189" s="253">
        <v>2</v>
      </c>
      <c r="I189" s="254"/>
      <c r="J189" s="249"/>
      <c r="K189" s="249"/>
      <c r="L189" s="255"/>
      <c r="M189" s="256"/>
      <c r="N189" s="257"/>
      <c r="O189" s="257"/>
      <c r="P189" s="257"/>
      <c r="Q189" s="257"/>
      <c r="R189" s="257"/>
      <c r="S189" s="257"/>
      <c r="T189" s="258"/>
      <c r="U189" s="13"/>
      <c r="V189" s="13"/>
      <c r="W189" s="13"/>
      <c r="X189" s="13"/>
      <c r="Y189" s="13"/>
      <c r="Z189" s="13"/>
      <c r="AA189" s="13"/>
      <c r="AB189" s="13"/>
      <c r="AC189" s="13"/>
      <c r="AD189" s="13"/>
      <c r="AE189" s="13"/>
      <c r="AT189" s="259" t="s">
        <v>130</v>
      </c>
      <c r="AU189" s="259" t="s">
        <v>86</v>
      </c>
      <c r="AV189" s="13" t="s">
        <v>86</v>
      </c>
      <c r="AW189" s="13" t="s">
        <v>33</v>
      </c>
      <c r="AX189" s="13" t="s">
        <v>84</v>
      </c>
      <c r="AY189" s="259" t="s">
        <v>121</v>
      </c>
    </row>
    <row r="190" s="2" customFormat="1" ht="24" customHeight="1">
      <c r="A190" s="38"/>
      <c r="B190" s="39"/>
      <c r="C190" s="270" t="s">
        <v>254</v>
      </c>
      <c r="D190" s="270" t="s">
        <v>173</v>
      </c>
      <c r="E190" s="271" t="s">
        <v>371</v>
      </c>
      <c r="F190" s="272" t="s">
        <v>372</v>
      </c>
      <c r="G190" s="273" t="s">
        <v>356</v>
      </c>
      <c r="H190" s="274">
        <v>2</v>
      </c>
      <c r="I190" s="275"/>
      <c r="J190" s="276">
        <f>ROUND(I190*H190,2)</f>
        <v>0</v>
      </c>
      <c r="K190" s="272" t="s">
        <v>127</v>
      </c>
      <c r="L190" s="277"/>
      <c r="M190" s="278" t="s">
        <v>1</v>
      </c>
      <c r="N190" s="279" t="s">
        <v>41</v>
      </c>
      <c r="O190" s="91"/>
      <c r="P190" s="244">
        <f>O190*H190</f>
        <v>0</v>
      </c>
      <c r="Q190" s="244">
        <v>0.0053</v>
      </c>
      <c r="R190" s="244">
        <f>Q190*H190</f>
        <v>0.0106</v>
      </c>
      <c r="S190" s="244">
        <v>0</v>
      </c>
      <c r="T190" s="245">
        <f>S190*H190</f>
        <v>0</v>
      </c>
      <c r="U190" s="38"/>
      <c r="V190" s="38"/>
      <c r="W190" s="38"/>
      <c r="X190" s="38"/>
      <c r="Y190" s="38"/>
      <c r="Z190" s="38"/>
      <c r="AA190" s="38"/>
      <c r="AB190" s="38"/>
      <c r="AC190" s="38"/>
      <c r="AD190" s="38"/>
      <c r="AE190" s="38"/>
      <c r="AR190" s="246" t="s">
        <v>156</v>
      </c>
      <c r="AT190" s="246" t="s">
        <v>173</v>
      </c>
      <c r="AU190" s="246" t="s">
        <v>86</v>
      </c>
      <c r="AY190" s="17" t="s">
        <v>121</v>
      </c>
      <c r="BE190" s="247">
        <f>IF(N190="základní",J190,0)</f>
        <v>0</v>
      </c>
      <c r="BF190" s="247">
        <f>IF(N190="snížená",J190,0)</f>
        <v>0</v>
      </c>
      <c r="BG190" s="247">
        <f>IF(N190="zákl. přenesená",J190,0)</f>
        <v>0</v>
      </c>
      <c r="BH190" s="247">
        <f>IF(N190="sníž. přenesená",J190,0)</f>
        <v>0</v>
      </c>
      <c r="BI190" s="247">
        <f>IF(N190="nulová",J190,0)</f>
        <v>0</v>
      </c>
      <c r="BJ190" s="17" t="s">
        <v>84</v>
      </c>
      <c r="BK190" s="247">
        <f>ROUND(I190*H190,2)</f>
        <v>0</v>
      </c>
      <c r="BL190" s="17" t="s">
        <v>128</v>
      </c>
      <c r="BM190" s="246" t="s">
        <v>373</v>
      </c>
    </row>
    <row r="191" s="2" customFormat="1" ht="24" customHeight="1">
      <c r="A191" s="38"/>
      <c r="B191" s="39"/>
      <c r="C191" s="235" t="s">
        <v>258</v>
      </c>
      <c r="D191" s="235" t="s">
        <v>123</v>
      </c>
      <c r="E191" s="236" t="s">
        <v>374</v>
      </c>
      <c r="F191" s="237" t="s">
        <v>375</v>
      </c>
      <c r="G191" s="238" t="s">
        <v>356</v>
      </c>
      <c r="H191" s="239">
        <v>2</v>
      </c>
      <c r="I191" s="240"/>
      <c r="J191" s="241">
        <f>ROUND(I191*H191,2)</f>
        <v>0</v>
      </c>
      <c r="K191" s="237" t="s">
        <v>127</v>
      </c>
      <c r="L191" s="44"/>
      <c r="M191" s="242" t="s">
        <v>1</v>
      </c>
      <c r="N191" s="243" t="s">
        <v>41</v>
      </c>
      <c r="O191" s="91"/>
      <c r="P191" s="244">
        <f>O191*H191</f>
        <v>0</v>
      </c>
      <c r="Q191" s="244">
        <v>0.17488999999999999</v>
      </c>
      <c r="R191" s="244">
        <f>Q191*H191</f>
        <v>0.34977999999999998</v>
      </c>
      <c r="S191" s="244">
        <v>0</v>
      </c>
      <c r="T191" s="245">
        <f>S191*H191</f>
        <v>0</v>
      </c>
      <c r="U191" s="38"/>
      <c r="V191" s="38"/>
      <c r="W191" s="38"/>
      <c r="X191" s="38"/>
      <c r="Y191" s="38"/>
      <c r="Z191" s="38"/>
      <c r="AA191" s="38"/>
      <c r="AB191" s="38"/>
      <c r="AC191" s="38"/>
      <c r="AD191" s="38"/>
      <c r="AE191" s="38"/>
      <c r="AR191" s="246" t="s">
        <v>128</v>
      </c>
      <c r="AT191" s="246" t="s">
        <v>123</v>
      </c>
      <c r="AU191" s="246" t="s">
        <v>86</v>
      </c>
      <c r="AY191" s="17" t="s">
        <v>121</v>
      </c>
      <c r="BE191" s="247">
        <f>IF(N191="základní",J191,0)</f>
        <v>0</v>
      </c>
      <c r="BF191" s="247">
        <f>IF(N191="snížená",J191,0)</f>
        <v>0</v>
      </c>
      <c r="BG191" s="247">
        <f>IF(N191="zákl. přenesená",J191,0)</f>
        <v>0</v>
      </c>
      <c r="BH191" s="247">
        <f>IF(N191="sníž. přenesená",J191,0)</f>
        <v>0</v>
      </c>
      <c r="BI191" s="247">
        <f>IF(N191="nulová",J191,0)</f>
        <v>0</v>
      </c>
      <c r="BJ191" s="17" t="s">
        <v>84</v>
      </c>
      <c r="BK191" s="247">
        <f>ROUND(I191*H191,2)</f>
        <v>0</v>
      </c>
      <c r="BL191" s="17" t="s">
        <v>128</v>
      </c>
      <c r="BM191" s="246" t="s">
        <v>376</v>
      </c>
    </row>
    <row r="192" s="14" customFormat="1">
      <c r="A192" s="14"/>
      <c r="B192" s="260"/>
      <c r="C192" s="261"/>
      <c r="D192" s="250" t="s">
        <v>130</v>
      </c>
      <c r="E192" s="262" t="s">
        <v>1</v>
      </c>
      <c r="F192" s="263" t="s">
        <v>377</v>
      </c>
      <c r="G192" s="261"/>
      <c r="H192" s="262" t="s">
        <v>1</v>
      </c>
      <c r="I192" s="264"/>
      <c r="J192" s="261"/>
      <c r="K192" s="261"/>
      <c r="L192" s="265"/>
      <c r="M192" s="266"/>
      <c r="N192" s="267"/>
      <c r="O192" s="267"/>
      <c r="P192" s="267"/>
      <c r="Q192" s="267"/>
      <c r="R192" s="267"/>
      <c r="S192" s="267"/>
      <c r="T192" s="268"/>
      <c r="U192" s="14"/>
      <c r="V192" s="14"/>
      <c r="W192" s="14"/>
      <c r="X192" s="14"/>
      <c r="Y192" s="14"/>
      <c r="Z192" s="14"/>
      <c r="AA192" s="14"/>
      <c r="AB192" s="14"/>
      <c r="AC192" s="14"/>
      <c r="AD192" s="14"/>
      <c r="AE192" s="14"/>
      <c r="AT192" s="269" t="s">
        <v>130</v>
      </c>
      <c r="AU192" s="269" t="s">
        <v>86</v>
      </c>
      <c r="AV192" s="14" t="s">
        <v>84</v>
      </c>
      <c r="AW192" s="14" t="s">
        <v>33</v>
      </c>
      <c r="AX192" s="14" t="s">
        <v>76</v>
      </c>
      <c r="AY192" s="269" t="s">
        <v>121</v>
      </c>
    </row>
    <row r="193" s="13" customFormat="1">
      <c r="A193" s="13"/>
      <c r="B193" s="248"/>
      <c r="C193" s="249"/>
      <c r="D193" s="250" t="s">
        <v>130</v>
      </c>
      <c r="E193" s="251" t="s">
        <v>1</v>
      </c>
      <c r="F193" s="252" t="s">
        <v>86</v>
      </c>
      <c r="G193" s="249"/>
      <c r="H193" s="253">
        <v>2</v>
      </c>
      <c r="I193" s="254"/>
      <c r="J193" s="249"/>
      <c r="K193" s="249"/>
      <c r="L193" s="255"/>
      <c r="M193" s="256"/>
      <c r="N193" s="257"/>
      <c r="O193" s="257"/>
      <c r="P193" s="257"/>
      <c r="Q193" s="257"/>
      <c r="R193" s="257"/>
      <c r="S193" s="257"/>
      <c r="T193" s="258"/>
      <c r="U193" s="13"/>
      <c r="V193" s="13"/>
      <c r="W193" s="13"/>
      <c r="X193" s="13"/>
      <c r="Y193" s="13"/>
      <c r="Z193" s="13"/>
      <c r="AA193" s="13"/>
      <c r="AB193" s="13"/>
      <c r="AC193" s="13"/>
      <c r="AD193" s="13"/>
      <c r="AE193" s="13"/>
      <c r="AT193" s="259" t="s">
        <v>130</v>
      </c>
      <c r="AU193" s="259" t="s">
        <v>86</v>
      </c>
      <c r="AV193" s="13" t="s">
        <v>86</v>
      </c>
      <c r="AW193" s="13" t="s">
        <v>33</v>
      </c>
      <c r="AX193" s="13" t="s">
        <v>84</v>
      </c>
      <c r="AY193" s="259" t="s">
        <v>121</v>
      </c>
    </row>
    <row r="194" s="2" customFormat="1" ht="24" customHeight="1">
      <c r="A194" s="38"/>
      <c r="B194" s="39"/>
      <c r="C194" s="270" t="s">
        <v>262</v>
      </c>
      <c r="D194" s="270" t="s">
        <v>173</v>
      </c>
      <c r="E194" s="271" t="s">
        <v>378</v>
      </c>
      <c r="F194" s="272" t="s">
        <v>379</v>
      </c>
      <c r="G194" s="273" t="s">
        <v>356</v>
      </c>
      <c r="H194" s="274">
        <v>2</v>
      </c>
      <c r="I194" s="275"/>
      <c r="J194" s="276">
        <f>ROUND(I194*H194,2)</f>
        <v>0</v>
      </c>
      <c r="K194" s="272" t="s">
        <v>127</v>
      </c>
      <c r="L194" s="277"/>
      <c r="M194" s="278" t="s">
        <v>1</v>
      </c>
      <c r="N194" s="279" t="s">
        <v>41</v>
      </c>
      <c r="O194" s="91"/>
      <c r="P194" s="244">
        <f>O194*H194</f>
        <v>0</v>
      </c>
      <c r="Q194" s="244">
        <v>0.0080999999999999996</v>
      </c>
      <c r="R194" s="244">
        <f>Q194*H194</f>
        <v>0.016199999999999999</v>
      </c>
      <c r="S194" s="244">
        <v>0</v>
      </c>
      <c r="T194" s="245">
        <f>S194*H194</f>
        <v>0</v>
      </c>
      <c r="U194" s="38"/>
      <c r="V194" s="38"/>
      <c r="W194" s="38"/>
      <c r="X194" s="38"/>
      <c r="Y194" s="38"/>
      <c r="Z194" s="38"/>
      <c r="AA194" s="38"/>
      <c r="AB194" s="38"/>
      <c r="AC194" s="38"/>
      <c r="AD194" s="38"/>
      <c r="AE194" s="38"/>
      <c r="AR194" s="246" t="s">
        <v>156</v>
      </c>
      <c r="AT194" s="246" t="s">
        <v>173</v>
      </c>
      <c r="AU194" s="246" t="s">
        <v>86</v>
      </c>
      <c r="AY194" s="17" t="s">
        <v>121</v>
      </c>
      <c r="BE194" s="247">
        <f>IF(N194="základní",J194,0)</f>
        <v>0</v>
      </c>
      <c r="BF194" s="247">
        <f>IF(N194="snížená",J194,0)</f>
        <v>0</v>
      </c>
      <c r="BG194" s="247">
        <f>IF(N194="zákl. přenesená",J194,0)</f>
        <v>0</v>
      </c>
      <c r="BH194" s="247">
        <f>IF(N194="sníž. přenesená",J194,0)</f>
        <v>0</v>
      </c>
      <c r="BI194" s="247">
        <f>IF(N194="nulová",J194,0)</f>
        <v>0</v>
      </c>
      <c r="BJ194" s="17" t="s">
        <v>84</v>
      </c>
      <c r="BK194" s="247">
        <f>ROUND(I194*H194,2)</f>
        <v>0</v>
      </c>
      <c r="BL194" s="17" t="s">
        <v>128</v>
      </c>
      <c r="BM194" s="246" t="s">
        <v>380</v>
      </c>
    </row>
    <row r="195" s="2" customFormat="1" ht="24" customHeight="1">
      <c r="A195" s="38"/>
      <c r="B195" s="39"/>
      <c r="C195" s="235" t="s">
        <v>381</v>
      </c>
      <c r="D195" s="235" t="s">
        <v>123</v>
      </c>
      <c r="E195" s="236" t="s">
        <v>382</v>
      </c>
      <c r="F195" s="237" t="s">
        <v>383</v>
      </c>
      <c r="G195" s="238" t="s">
        <v>356</v>
      </c>
      <c r="H195" s="239">
        <v>1</v>
      </c>
      <c r="I195" s="240"/>
      <c r="J195" s="241">
        <f>ROUND(I195*H195,2)</f>
        <v>0</v>
      </c>
      <c r="K195" s="237" t="s">
        <v>127</v>
      </c>
      <c r="L195" s="44"/>
      <c r="M195" s="242" t="s">
        <v>1</v>
      </c>
      <c r="N195" s="243" t="s">
        <v>41</v>
      </c>
      <c r="O195" s="91"/>
      <c r="P195" s="244">
        <f>O195*H195</f>
        <v>0</v>
      </c>
      <c r="Q195" s="244">
        <v>0</v>
      </c>
      <c r="R195" s="244">
        <f>Q195*H195</f>
        <v>0</v>
      </c>
      <c r="S195" s="244">
        <v>0</v>
      </c>
      <c r="T195" s="245">
        <f>S195*H195</f>
        <v>0</v>
      </c>
      <c r="U195" s="38"/>
      <c r="V195" s="38"/>
      <c r="W195" s="38"/>
      <c r="X195" s="38"/>
      <c r="Y195" s="38"/>
      <c r="Z195" s="38"/>
      <c r="AA195" s="38"/>
      <c r="AB195" s="38"/>
      <c r="AC195" s="38"/>
      <c r="AD195" s="38"/>
      <c r="AE195" s="38"/>
      <c r="AR195" s="246" t="s">
        <v>128</v>
      </c>
      <c r="AT195" s="246" t="s">
        <v>123</v>
      </c>
      <c r="AU195" s="246" t="s">
        <v>86</v>
      </c>
      <c r="AY195" s="17" t="s">
        <v>121</v>
      </c>
      <c r="BE195" s="247">
        <f>IF(N195="základní",J195,0)</f>
        <v>0</v>
      </c>
      <c r="BF195" s="247">
        <f>IF(N195="snížená",J195,0)</f>
        <v>0</v>
      </c>
      <c r="BG195" s="247">
        <f>IF(N195="zákl. přenesená",J195,0)</f>
        <v>0</v>
      </c>
      <c r="BH195" s="247">
        <f>IF(N195="sníž. přenesená",J195,0)</f>
        <v>0</v>
      </c>
      <c r="BI195" s="247">
        <f>IF(N195="nulová",J195,0)</f>
        <v>0</v>
      </c>
      <c r="BJ195" s="17" t="s">
        <v>84</v>
      </c>
      <c r="BK195" s="247">
        <f>ROUND(I195*H195,2)</f>
        <v>0</v>
      </c>
      <c r="BL195" s="17" t="s">
        <v>128</v>
      </c>
      <c r="BM195" s="246" t="s">
        <v>384</v>
      </c>
    </row>
    <row r="196" s="2" customFormat="1" ht="24" customHeight="1">
      <c r="A196" s="38"/>
      <c r="B196" s="39"/>
      <c r="C196" s="270" t="s">
        <v>385</v>
      </c>
      <c r="D196" s="270" t="s">
        <v>173</v>
      </c>
      <c r="E196" s="271" t="s">
        <v>386</v>
      </c>
      <c r="F196" s="272" t="s">
        <v>387</v>
      </c>
      <c r="G196" s="273" t="s">
        <v>356</v>
      </c>
      <c r="H196" s="274">
        <v>1</v>
      </c>
      <c r="I196" s="275"/>
      <c r="J196" s="276">
        <f>ROUND(I196*H196,2)</f>
        <v>0</v>
      </c>
      <c r="K196" s="272" t="s">
        <v>127</v>
      </c>
      <c r="L196" s="277"/>
      <c r="M196" s="278" t="s">
        <v>1</v>
      </c>
      <c r="N196" s="279" t="s">
        <v>41</v>
      </c>
      <c r="O196" s="91"/>
      <c r="P196" s="244">
        <f>O196*H196</f>
        <v>0</v>
      </c>
      <c r="Q196" s="244">
        <v>0</v>
      </c>
      <c r="R196" s="244">
        <f>Q196*H196</f>
        <v>0</v>
      </c>
      <c r="S196" s="244">
        <v>0</v>
      </c>
      <c r="T196" s="245">
        <f>S196*H196</f>
        <v>0</v>
      </c>
      <c r="U196" s="38"/>
      <c r="V196" s="38"/>
      <c r="W196" s="38"/>
      <c r="X196" s="38"/>
      <c r="Y196" s="38"/>
      <c r="Z196" s="38"/>
      <c r="AA196" s="38"/>
      <c r="AB196" s="38"/>
      <c r="AC196" s="38"/>
      <c r="AD196" s="38"/>
      <c r="AE196" s="38"/>
      <c r="AR196" s="246" t="s">
        <v>156</v>
      </c>
      <c r="AT196" s="246" t="s">
        <v>173</v>
      </c>
      <c r="AU196" s="246" t="s">
        <v>86</v>
      </c>
      <c r="AY196" s="17" t="s">
        <v>121</v>
      </c>
      <c r="BE196" s="247">
        <f>IF(N196="základní",J196,0)</f>
        <v>0</v>
      </c>
      <c r="BF196" s="247">
        <f>IF(N196="snížená",J196,0)</f>
        <v>0</v>
      </c>
      <c r="BG196" s="247">
        <f>IF(N196="zákl. přenesená",J196,0)</f>
        <v>0</v>
      </c>
      <c r="BH196" s="247">
        <f>IF(N196="sníž. přenesená",J196,0)</f>
        <v>0</v>
      </c>
      <c r="BI196" s="247">
        <f>IF(N196="nulová",J196,0)</f>
        <v>0</v>
      </c>
      <c r="BJ196" s="17" t="s">
        <v>84</v>
      </c>
      <c r="BK196" s="247">
        <f>ROUND(I196*H196,2)</f>
        <v>0</v>
      </c>
      <c r="BL196" s="17" t="s">
        <v>128</v>
      </c>
      <c r="BM196" s="246" t="s">
        <v>388</v>
      </c>
    </row>
    <row r="197" s="2" customFormat="1" ht="24" customHeight="1">
      <c r="A197" s="38"/>
      <c r="B197" s="39"/>
      <c r="C197" s="235" t="s">
        <v>389</v>
      </c>
      <c r="D197" s="235" t="s">
        <v>123</v>
      </c>
      <c r="E197" s="236" t="s">
        <v>390</v>
      </c>
      <c r="F197" s="237" t="s">
        <v>391</v>
      </c>
      <c r="G197" s="238" t="s">
        <v>356</v>
      </c>
      <c r="H197" s="239">
        <v>1</v>
      </c>
      <c r="I197" s="240"/>
      <c r="J197" s="241">
        <f>ROUND(I197*H197,2)</f>
        <v>0</v>
      </c>
      <c r="K197" s="237" t="s">
        <v>127</v>
      </c>
      <c r="L197" s="44"/>
      <c r="M197" s="242" t="s">
        <v>1</v>
      </c>
      <c r="N197" s="243" t="s">
        <v>41</v>
      </c>
      <c r="O197" s="91"/>
      <c r="P197" s="244">
        <f>O197*H197</f>
        <v>0</v>
      </c>
      <c r="Q197" s="244">
        <v>0</v>
      </c>
      <c r="R197" s="244">
        <f>Q197*H197</f>
        <v>0</v>
      </c>
      <c r="S197" s="244">
        <v>0</v>
      </c>
      <c r="T197" s="245">
        <f>S197*H197</f>
        <v>0</v>
      </c>
      <c r="U197" s="38"/>
      <c r="V197" s="38"/>
      <c r="W197" s="38"/>
      <c r="X197" s="38"/>
      <c r="Y197" s="38"/>
      <c r="Z197" s="38"/>
      <c r="AA197" s="38"/>
      <c r="AB197" s="38"/>
      <c r="AC197" s="38"/>
      <c r="AD197" s="38"/>
      <c r="AE197" s="38"/>
      <c r="AR197" s="246" t="s">
        <v>128</v>
      </c>
      <c r="AT197" s="246" t="s">
        <v>123</v>
      </c>
      <c r="AU197" s="246" t="s">
        <v>86</v>
      </c>
      <c r="AY197" s="17" t="s">
        <v>121</v>
      </c>
      <c r="BE197" s="247">
        <f>IF(N197="základní",J197,0)</f>
        <v>0</v>
      </c>
      <c r="BF197" s="247">
        <f>IF(N197="snížená",J197,0)</f>
        <v>0</v>
      </c>
      <c r="BG197" s="247">
        <f>IF(N197="zákl. přenesená",J197,0)</f>
        <v>0</v>
      </c>
      <c r="BH197" s="247">
        <f>IF(N197="sníž. přenesená",J197,0)</f>
        <v>0</v>
      </c>
      <c r="BI197" s="247">
        <f>IF(N197="nulová",J197,0)</f>
        <v>0</v>
      </c>
      <c r="BJ197" s="17" t="s">
        <v>84</v>
      </c>
      <c r="BK197" s="247">
        <f>ROUND(I197*H197,2)</f>
        <v>0</v>
      </c>
      <c r="BL197" s="17" t="s">
        <v>128</v>
      </c>
      <c r="BM197" s="246" t="s">
        <v>392</v>
      </c>
    </row>
    <row r="198" s="2" customFormat="1" ht="36" customHeight="1">
      <c r="A198" s="38"/>
      <c r="B198" s="39"/>
      <c r="C198" s="270" t="s">
        <v>393</v>
      </c>
      <c r="D198" s="270" t="s">
        <v>173</v>
      </c>
      <c r="E198" s="271" t="s">
        <v>394</v>
      </c>
      <c r="F198" s="272" t="s">
        <v>395</v>
      </c>
      <c r="G198" s="273" t="s">
        <v>356</v>
      </c>
      <c r="H198" s="274">
        <v>1</v>
      </c>
      <c r="I198" s="275"/>
      <c r="J198" s="276">
        <f>ROUND(I198*H198,2)</f>
        <v>0</v>
      </c>
      <c r="K198" s="272" t="s">
        <v>127</v>
      </c>
      <c r="L198" s="277"/>
      <c r="M198" s="278" t="s">
        <v>1</v>
      </c>
      <c r="N198" s="279" t="s">
        <v>41</v>
      </c>
      <c r="O198" s="91"/>
      <c r="P198" s="244">
        <f>O198*H198</f>
        <v>0</v>
      </c>
      <c r="Q198" s="244">
        <v>0</v>
      </c>
      <c r="R198" s="244">
        <f>Q198*H198</f>
        <v>0</v>
      </c>
      <c r="S198" s="244">
        <v>0</v>
      </c>
      <c r="T198" s="245">
        <f>S198*H198</f>
        <v>0</v>
      </c>
      <c r="U198" s="38"/>
      <c r="V198" s="38"/>
      <c r="W198" s="38"/>
      <c r="X198" s="38"/>
      <c r="Y198" s="38"/>
      <c r="Z198" s="38"/>
      <c r="AA198" s="38"/>
      <c r="AB198" s="38"/>
      <c r="AC198" s="38"/>
      <c r="AD198" s="38"/>
      <c r="AE198" s="38"/>
      <c r="AR198" s="246" t="s">
        <v>156</v>
      </c>
      <c r="AT198" s="246" t="s">
        <v>173</v>
      </c>
      <c r="AU198" s="246" t="s">
        <v>86</v>
      </c>
      <c r="AY198" s="17" t="s">
        <v>121</v>
      </c>
      <c r="BE198" s="247">
        <f>IF(N198="základní",J198,0)</f>
        <v>0</v>
      </c>
      <c r="BF198" s="247">
        <f>IF(N198="snížená",J198,0)</f>
        <v>0</v>
      </c>
      <c r="BG198" s="247">
        <f>IF(N198="zákl. přenesená",J198,0)</f>
        <v>0</v>
      </c>
      <c r="BH198" s="247">
        <f>IF(N198="sníž. přenesená",J198,0)</f>
        <v>0</v>
      </c>
      <c r="BI198" s="247">
        <f>IF(N198="nulová",J198,0)</f>
        <v>0</v>
      </c>
      <c r="BJ198" s="17" t="s">
        <v>84</v>
      </c>
      <c r="BK198" s="247">
        <f>ROUND(I198*H198,2)</f>
        <v>0</v>
      </c>
      <c r="BL198" s="17" t="s">
        <v>128</v>
      </c>
      <c r="BM198" s="246" t="s">
        <v>396</v>
      </c>
    </row>
    <row r="199" s="2" customFormat="1" ht="24" customHeight="1">
      <c r="A199" s="38"/>
      <c r="B199" s="39"/>
      <c r="C199" s="235" t="s">
        <v>397</v>
      </c>
      <c r="D199" s="235" t="s">
        <v>123</v>
      </c>
      <c r="E199" s="236" t="s">
        <v>398</v>
      </c>
      <c r="F199" s="237" t="s">
        <v>399</v>
      </c>
      <c r="G199" s="238" t="s">
        <v>226</v>
      </c>
      <c r="H199" s="239">
        <v>120</v>
      </c>
      <c r="I199" s="240"/>
      <c r="J199" s="241">
        <f>ROUND(I199*H199,2)</f>
        <v>0</v>
      </c>
      <c r="K199" s="237" t="s">
        <v>127</v>
      </c>
      <c r="L199" s="44"/>
      <c r="M199" s="242" t="s">
        <v>1</v>
      </c>
      <c r="N199" s="243" t="s">
        <v>41</v>
      </c>
      <c r="O199" s="91"/>
      <c r="P199" s="244">
        <f>O199*H199</f>
        <v>0</v>
      </c>
      <c r="Q199" s="244">
        <v>0</v>
      </c>
      <c r="R199" s="244">
        <f>Q199*H199</f>
        <v>0</v>
      </c>
      <c r="S199" s="244">
        <v>0</v>
      </c>
      <c r="T199" s="245">
        <f>S199*H199</f>
        <v>0</v>
      </c>
      <c r="U199" s="38"/>
      <c r="V199" s="38"/>
      <c r="W199" s="38"/>
      <c r="X199" s="38"/>
      <c r="Y199" s="38"/>
      <c r="Z199" s="38"/>
      <c r="AA199" s="38"/>
      <c r="AB199" s="38"/>
      <c r="AC199" s="38"/>
      <c r="AD199" s="38"/>
      <c r="AE199" s="38"/>
      <c r="AR199" s="246" t="s">
        <v>128</v>
      </c>
      <c r="AT199" s="246" t="s">
        <v>123</v>
      </c>
      <c r="AU199" s="246" t="s">
        <v>86</v>
      </c>
      <c r="AY199" s="17" t="s">
        <v>121</v>
      </c>
      <c r="BE199" s="247">
        <f>IF(N199="základní",J199,0)</f>
        <v>0</v>
      </c>
      <c r="BF199" s="247">
        <f>IF(N199="snížená",J199,0)</f>
        <v>0</v>
      </c>
      <c r="BG199" s="247">
        <f>IF(N199="zákl. přenesená",J199,0)</f>
        <v>0</v>
      </c>
      <c r="BH199" s="247">
        <f>IF(N199="sníž. přenesená",J199,0)</f>
        <v>0</v>
      </c>
      <c r="BI199" s="247">
        <f>IF(N199="nulová",J199,0)</f>
        <v>0</v>
      </c>
      <c r="BJ199" s="17" t="s">
        <v>84</v>
      </c>
      <c r="BK199" s="247">
        <f>ROUND(I199*H199,2)</f>
        <v>0</v>
      </c>
      <c r="BL199" s="17" t="s">
        <v>128</v>
      </c>
      <c r="BM199" s="246" t="s">
        <v>400</v>
      </c>
    </row>
    <row r="200" s="14" customFormat="1">
      <c r="A200" s="14"/>
      <c r="B200" s="260"/>
      <c r="C200" s="261"/>
      <c r="D200" s="250" t="s">
        <v>130</v>
      </c>
      <c r="E200" s="262" t="s">
        <v>1</v>
      </c>
      <c r="F200" s="263" t="s">
        <v>401</v>
      </c>
      <c r="G200" s="261"/>
      <c r="H200" s="262" t="s">
        <v>1</v>
      </c>
      <c r="I200" s="264"/>
      <c r="J200" s="261"/>
      <c r="K200" s="261"/>
      <c r="L200" s="265"/>
      <c r="M200" s="266"/>
      <c r="N200" s="267"/>
      <c r="O200" s="267"/>
      <c r="P200" s="267"/>
      <c r="Q200" s="267"/>
      <c r="R200" s="267"/>
      <c r="S200" s="267"/>
      <c r="T200" s="268"/>
      <c r="U200" s="14"/>
      <c r="V200" s="14"/>
      <c r="W200" s="14"/>
      <c r="X200" s="14"/>
      <c r="Y200" s="14"/>
      <c r="Z200" s="14"/>
      <c r="AA200" s="14"/>
      <c r="AB200" s="14"/>
      <c r="AC200" s="14"/>
      <c r="AD200" s="14"/>
      <c r="AE200" s="14"/>
      <c r="AT200" s="269" t="s">
        <v>130</v>
      </c>
      <c r="AU200" s="269" t="s">
        <v>86</v>
      </c>
      <c r="AV200" s="14" t="s">
        <v>84</v>
      </c>
      <c r="AW200" s="14" t="s">
        <v>33</v>
      </c>
      <c r="AX200" s="14" t="s">
        <v>76</v>
      </c>
      <c r="AY200" s="269" t="s">
        <v>121</v>
      </c>
    </row>
    <row r="201" s="13" customFormat="1">
      <c r="A201" s="13"/>
      <c r="B201" s="248"/>
      <c r="C201" s="249"/>
      <c r="D201" s="250" t="s">
        <v>130</v>
      </c>
      <c r="E201" s="251" t="s">
        <v>1</v>
      </c>
      <c r="F201" s="252" t="s">
        <v>402</v>
      </c>
      <c r="G201" s="249"/>
      <c r="H201" s="253">
        <v>120</v>
      </c>
      <c r="I201" s="254"/>
      <c r="J201" s="249"/>
      <c r="K201" s="249"/>
      <c r="L201" s="255"/>
      <c r="M201" s="256"/>
      <c r="N201" s="257"/>
      <c r="O201" s="257"/>
      <c r="P201" s="257"/>
      <c r="Q201" s="257"/>
      <c r="R201" s="257"/>
      <c r="S201" s="257"/>
      <c r="T201" s="258"/>
      <c r="U201" s="13"/>
      <c r="V201" s="13"/>
      <c r="W201" s="13"/>
      <c r="X201" s="13"/>
      <c r="Y201" s="13"/>
      <c r="Z201" s="13"/>
      <c r="AA201" s="13"/>
      <c r="AB201" s="13"/>
      <c r="AC201" s="13"/>
      <c r="AD201" s="13"/>
      <c r="AE201" s="13"/>
      <c r="AT201" s="259" t="s">
        <v>130</v>
      </c>
      <c r="AU201" s="259" t="s">
        <v>86</v>
      </c>
      <c r="AV201" s="13" t="s">
        <v>86</v>
      </c>
      <c r="AW201" s="13" t="s">
        <v>33</v>
      </c>
      <c r="AX201" s="13" t="s">
        <v>76</v>
      </c>
      <c r="AY201" s="259" t="s">
        <v>121</v>
      </c>
    </row>
    <row r="202" s="14" customFormat="1">
      <c r="A202" s="14"/>
      <c r="B202" s="260"/>
      <c r="C202" s="261"/>
      <c r="D202" s="250" t="s">
        <v>130</v>
      </c>
      <c r="E202" s="262" t="s">
        <v>1</v>
      </c>
      <c r="F202" s="263" t="s">
        <v>403</v>
      </c>
      <c r="G202" s="261"/>
      <c r="H202" s="262" t="s">
        <v>1</v>
      </c>
      <c r="I202" s="264"/>
      <c r="J202" s="261"/>
      <c r="K202" s="261"/>
      <c r="L202" s="265"/>
      <c r="M202" s="266"/>
      <c r="N202" s="267"/>
      <c r="O202" s="267"/>
      <c r="P202" s="267"/>
      <c r="Q202" s="267"/>
      <c r="R202" s="267"/>
      <c r="S202" s="267"/>
      <c r="T202" s="268"/>
      <c r="U202" s="14"/>
      <c r="V202" s="14"/>
      <c r="W202" s="14"/>
      <c r="X202" s="14"/>
      <c r="Y202" s="14"/>
      <c r="Z202" s="14"/>
      <c r="AA202" s="14"/>
      <c r="AB202" s="14"/>
      <c r="AC202" s="14"/>
      <c r="AD202" s="14"/>
      <c r="AE202" s="14"/>
      <c r="AT202" s="269" t="s">
        <v>130</v>
      </c>
      <c r="AU202" s="269" t="s">
        <v>86</v>
      </c>
      <c r="AV202" s="14" t="s">
        <v>84</v>
      </c>
      <c r="AW202" s="14" t="s">
        <v>33</v>
      </c>
      <c r="AX202" s="14" t="s">
        <v>76</v>
      </c>
      <c r="AY202" s="269" t="s">
        <v>121</v>
      </c>
    </row>
    <row r="203" s="15" customFormat="1">
      <c r="A203" s="15"/>
      <c r="B203" s="285"/>
      <c r="C203" s="286"/>
      <c r="D203" s="250" t="s">
        <v>130</v>
      </c>
      <c r="E203" s="287" t="s">
        <v>1</v>
      </c>
      <c r="F203" s="288" t="s">
        <v>322</v>
      </c>
      <c r="G203" s="286"/>
      <c r="H203" s="289">
        <v>120</v>
      </c>
      <c r="I203" s="290"/>
      <c r="J203" s="286"/>
      <c r="K203" s="286"/>
      <c r="L203" s="291"/>
      <c r="M203" s="292"/>
      <c r="N203" s="293"/>
      <c r="O203" s="293"/>
      <c r="P203" s="293"/>
      <c r="Q203" s="293"/>
      <c r="R203" s="293"/>
      <c r="S203" s="293"/>
      <c r="T203" s="294"/>
      <c r="U203" s="15"/>
      <c r="V203" s="15"/>
      <c r="W203" s="15"/>
      <c r="X203" s="15"/>
      <c r="Y203" s="15"/>
      <c r="Z203" s="15"/>
      <c r="AA203" s="15"/>
      <c r="AB203" s="15"/>
      <c r="AC203" s="15"/>
      <c r="AD203" s="15"/>
      <c r="AE203" s="15"/>
      <c r="AT203" s="295" t="s">
        <v>130</v>
      </c>
      <c r="AU203" s="295" t="s">
        <v>86</v>
      </c>
      <c r="AV203" s="15" t="s">
        <v>128</v>
      </c>
      <c r="AW203" s="15" t="s">
        <v>33</v>
      </c>
      <c r="AX203" s="15" t="s">
        <v>84</v>
      </c>
      <c r="AY203" s="295" t="s">
        <v>121</v>
      </c>
    </row>
    <row r="204" s="2" customFormat="1" ht="16.5" customHeight="1">
      <c r="A204" s="38"/>
      <c r="B204" s="39"/>
      <c r="C204" s="270" t="s">
        <v>404</v>
      </c>
      <c r="D204" s="270" t="s">
        <v>173</v>
      </c>
      <c r="E204" s="271" t="s">
        <v>405</v>
      </c>
      <c r="F204" s="272" t="s">
        <v>406</v>
      </c>
      <c r="G204" s="273" t="s">
        <v>226</v>
      </c>
      <c r="H204" s="274">
        <v>60</v>
      </c>
      <c r="I204" s="275"/>
      <c r="J204" s="276">
        <f>ROUND(I204*H204,2)</f>
        <v>0</v>
      </c>
      <c r="K204" s="272" t="s">
        <v>1</v>
      </c>
      <c r="L204" s="277"/>
      <c r="M204" s="278" t="s">
        <v>1</v>
      </c>
      <c r="N204" s="279" t="s">
        <v>41</v>
      </c>
      <c r="O204" s="91"/>
      <c r="P204" s="244">
        <f>O204*H204</f>
        <v>0</v>
      </c>
      <c r="Q204" s="244">
        <v>0.0016000000000000001</v>
      </c>
      <c r="R204" s="244">
        <f>Q204*H204</f>
        <v>0.096000000000000002</v>
      </c>
      <c r="S204" s="244">
        <v>0</v>
      </c>
      <c r="T204" s="245">
        <f>S204*H204</f>
        <v>0</v>
      </c>
      <c r="U204" s="38"/>
      <c r="V204" s="38"/>
      <c r="W204" s="38"/>
      <c r="X204" s="38"/>
      <c r="Y204" s="38"/>
      <c r="Z204" s="38"/>
      <c r="AA204" s="38"/>
      <c r="AB204" s="38"/>
      <c r="AC204" s="38"/>
      <c r="AD204" s="38"/>
      <c r="AE204" s="38"/>
      <c r="AR204" s="246" t="s">
        <v>156</v>
      </c>
      <c r="AT204" s="246" t="s">
        <v>173</v>
      </c>
      <c r="AU204" s="246" t="s">
        <v>86</v>
      </c>
      <c r="AY204" s="17" t="s">
        <v>121</v>
      </c>
      <c r="BE204" s="247">
        <f>IF(N204="základní",J204,0)</f>
        <v>0</v>
      </c>
      <c r="BF204" s="247">
        <f>IF(N204="snížená",J204,0)</f>
        <v>0</v>
      </c>
      <c r="BG204" s="247">
        <f>IF(N204="zákl. přenesená",J204,0)</f>
        <v>0</v>
      </c>
      <c r="BH204" s="247">
        <f>IF(N204="sníž. přenesená",J204,0)</f>
        <v>0</v>
      </c>
      <c r="BI204" s="247">
        <f>IF(N204="nulová",J204,0)</f>
        <v>0</v>
      </c>
      <c r="BJ204" s="17" t="s">
        <v>84</v>
      </c>
      <c r="BK204" s="247">
        <f>ROUND(I204*H204,2)</f>
        <v>0</v>
      </c>
      <c r="BL204" s="17" t="s">
        <v>128</v>
      </c>
      <c r="BM204" s="246" t="s">
        <v>407</v>
      </c>
    </row>
    <row r="205" s="13" customFormat="1">
      <c r="A205" s="13"/>
      <c r="B205" s="248"/>
      <c r="C205" s="249"/>
      <c r="D205" s="250" t="s">
        <v>130</v>
      </c>
      <c r="E205" s="249"/>
      <c r="F205" s="252" t="s">
        <v>408</v>
      </c>
      <c r="G205" s="249"/>
      <c r="H205" s="253">
        <v>60</v>
      </c>
      <c r="I205" s="254"/>
      <c r="J205" s="249"/>
      <c r="K205" s="249"/>
      <c r="L205" s="255"/>
      <c r="M205" s="256"/>
      <c r="N205" s="257"/>
      <c r="O205" s="257"/>
      <c r="P205" s="257"/>
      <c r="Q205" s="257"/>
      <c r="R205" s="257"/>
      <c r="S205" s="257"/>
      <c r="T205" s="258"/>
      <c r="U205" s="13"/>
      <c r="V205" s="13"/>
      <c r="W205" s="13"/>
      <c r="X205" s="13"/>
      <c r="Y205" s="13"/>
      <c r="Z205" s="13"/>
      <c r="AA205" s="13"/>
      <c r="AB205" s="13"/>
      <c r="AC205" s="13"/>
      <c r="AD205" s="13"/>
      <c r="AE205" s="13"/>
      <c r="AT205" s="259" t="s">
        <v>130</v>
      </c>
      <c r="AU205" s="259" t="s">
        <v>86</v>
      </c>
      <c r="AV205" s="13" t="s">
        <v>86</v>
      </c>
      <c r="AW205" s="13" t="s">
        <v>4</v>
      </c>
      <c r="AX205" s="13" t="s">
        <v>84</v>
      </c>
      <c r="AY205" s="259" t="s">
        <v>121</v>
      </c>
    </row>
    <row r="206" s="2" customFormat="1" ht="16.5" customHeight="1">
      <c r="A206" s="38"/>
      <c r="B206" s="39"/>
      <c r="C206" s="270" t="s">
        <v>409</v>
      </c>
      <c r="D206" s="270" t="s">
        <v>173</v>
      </c>
      <c r="E206" s="271" t="s">
        <v>410</v>
      </c>
      <c r="F206" s="272" t="s">
        <v>411</v>
      </c>
      <c r="G206" s="273" t="s">
        <v>226</v>
      </c>
      <c r="H206" s="274">
        <v>60</v>
      </c>
      <c r="I206" s="275"/>
      <c r="J206" s="276">
        <f>ROUND(I206*H206,2)</f>
        <v>0</v>
      </c>
      <c r="K206" s="272" t="s">
        <v>1</v>
      </c>
      <c r="L206" s="277"/>
      <c r="M206" s="278" t="s">
        <v>1</v>
      </c>
      <c r="N206" s="279" t="s">
        <v>41</v>
      </c>
      <c r="O206" s="91"/>
      <c r="P206" s="244">
        <f>O206*H206</f>
        <v>0</v>
      </c>
      <c r="Q206" s="244">
        <v>0.0018</v>
      </c>
      <c r="R206" s="244">
        <f>Q206*H206</f>
        <v>0.108</v>
      </c>
      <c r="S206" s="244">
        <v>0</v>
      </c>
      <c r="T206" s="245">
        <f>S206*H206</f>
        <v>0</v>
      </c>
      <c r="U206" s="38"/>
      <c r="V206" s="38"/>
      <c r="W206" s="38"/>
      <c r="X206" s="38"/>
      <c r="Y206" s="38"/>
      <c r="Z206" s="38"/>
      <c r="AA206" s="38"/>
      <c r="AB206" s="38"/>
      <c r="AC206" s="38"/>
      <c r="AD206" s="38"/>
      <c r="AE206" s="38"/>
      <c r="AR206" s="246" t="s">
        <v>156</v>
      </c>
      <c r="AT206" s="246" t="s">
        <v>173</v>
      </c>
      <c r="AU206" s="246" t="s">
        <v>86</v>
      </c>
      <c r="AY206" s="17" t="s">
        <v>121</v>
      </c>
      <c r="BE206" s="247">
        <f>IF(N206="základní",J206,0)</f>
        <v>0</v>
      </c>
      <c r="BF206" s="247">
        <f>IF(N206="snížená",J206,0)</f>
        <v>0</v>
      </c>
      <c r="BG206" s="247">
        <f>IF(N206="zákl. přenesená",J206,0)</f>
        <v>0</v>
      </c>
      <c r="BH206" s="247">
        <f>IF(N206="sníž. přenesená",J206,0)</f>
        <v>0</v>
      </c>
      <c r="BI206" s="247">
        <f>IF(N206="nulová",J206,0)</f>
        <v>0</v>
      </c>
      <c r="BJ206" s="17" t="s">
        <v>84</v>
      </c>
      <c r="BK206" s="247">
        <f>ROUND(I206*H206,2)</f>
        <v>0</v>
      </c>
      <c r="BL206" s="17" t="s">
        <v>128</v>
      </c>
      <c r="BM206" s="246" t="s">
        <v>412</v>
      </c>
    </row>
    <row r="207" s="13" customFormat="1">
      <c r="A207" s="13"/>
      <c r="B207" s="248"/>
      <c r="C207" s="249"/>
      <c r="D207" s="250" t="s">
        <v>130</v>
      </c>
      <c r="E207" s="249"/>
      <c r="F207" s="252" t="s">
        <v>408</v>
      </c>
      <c r="G207" s="249"/>
      <c r="H207" s="253">
        <v>60</v>
      </c>
      <c r="I207" s="254"/>
      <c r="J207" s="249"/>
      <c r="K207" s="249"/>
      <c r="L207" s="255"/>
      <c r="M207" s="256"/>
      <c r="N207" s="257"/>
      <c r="O207" s="257"/>
      <c r="P207" s="257"/>
      <c r="Q207" s="257"/>
      <c r="R207" s="257"/>
      <c r="S207" s="257"/>
      <c r="T207" s="258"/>
      <c r="U207" s="13"/>
      <c r="V207" s="13"/>
      <c r="W207" s="13"/>
      <c r="X207" s="13"/>
      <c r="Y207" s="13"/>
      <c r="Z207" s="13"/>
      <c r="AA207" s="13"/>
      <c r="AB207" s="13"/>
      <c r="AC207" s="13"/>
      <c r="AD207" s="13"/>
      <c r="AE207" s="13"/>
      <c r="AT207" s="259" t="s">
        <v>130</v>
      </c>
      <c r="AU207" s="259" t="s">
        <v>86</v>
      </c>
      <c r="AV207" s="13" t="s">
        <v>86</v>
      </c>
      <c r="AW207" s="13" t="s">
        <v>4</v>
      </c>
      <c r="AX207" s="13" t="s">
        <v>84</v>
      </c>
      <c r="AY207" s="259" t="s">
        <v>121</v>
      </c>
    </row>
    <row r="208" s="2" customFormat="1" ht="16.5" customHeight="1">
      <c r="A208" s="38"/>
      <c r="B208" s="39"/>
      <c r="C208" s="270" t="s">
        <v>413</v>
      </c>
      <c r="D208" s="270" t="s">
        <v>173</v>
      </c>
      <c r="E208" s="271" t="s">
        <v>414</v>
      </c>
      <c r="F208" s="272" t="s">
        <v>415</v>
      </c>
      <c r="G208" s="273" t="s">
        <v>416</v>
      </c>
      <c r="H208" s="274">
        <v>1</v>
      </c>
      <c r="I208" s="275"/>
      <c r="J208" s="276">
        <f>ROUND(I208*H208,2)</f>
        <v>0</v>
      </c>
      <c r="K208" s="272" t="s">
        <v>1</v>
      </c>
      <c r="L208" s="277"/>
      <c r="M208" s="278" t="s">
        <v>1</v>
      </c>
      <c r="N208" s="279" t="s">
        <v>41</v>
      </c>
      <c r="O208" s="91"/>
      <c r="P208" s="244">
        <f>O208*H208</f>
        <v>0</v>
      </c>
      <c r="Q208" s="244">
        <v>0</v>
      </c>
      <c r="R208" s="244">
        <f>Q208*H208</f>
        <v>0</v>
      </c>
      <c r="S208" s="244">
        <v>0</v>
      </c>
      <c r="T208" s="245">
        <f>S208*H208</f>
        <v>0</v>
      </c>
      <c r="U208" s="38"/>
      <c r="V208" s="38"/>
      <c r="W208" s="38"/>
      <c r="X208" s="38"/>
      <c r="Y208" s="38"/>
      <c r="Z208" s="38"/>
      <c r="AA208" s="38"/>
      <c r="AB208" s="38"/>
      <c r="AC208" s="38"/>
      <c r="AD208" s="38"/>
      <c r="AE208" s="38"/>
      <c r="AR208" s="246" t="s">
        <v>156</v>
      </c>
      <c r="AT208" s="246" t="s">
        <v>173</v>
      </c>
      <c r="AU208" s="246" t="s">
        <v>86</v>
      </c>
      <c r="AY208" s="17" t="s">
        <v>121</v>
      </c>
      <c r="BE208" s="247">
        <f>IF(N208="základní",J208,0)</f>
        <v>0</v>
      </c>
      <c r="BF208" s="247">
        <f>IF(N208="snížená",J208,0)</f>
        <v>0</v>
      </c>
      <c r="BG208" s="247">
        <f>IF(N208="zákl. přenesená",J208,0)</f>
        <v>0</v>
      </c>
      <c r="BH208" s="247">
        <f>IF(N208="sníž. přenesená",J208,0)</f>
        <v>0</v>
      </c>
      <c r="BI208" s="247">
        <f>IF(N208="nulová",J208,0)</f>
        <v>0</v>
      </c>
      <c r="BJ208" s="17" t="s">
        <v>84</v>
      </c>
      <c r="BK208" s="247">
        <f>ROUND(I208*H208,2)</f>
        <v>0</v>
      </c>
      <c r="BL208" s="17" t="s">
        <v>128</v>
      </c>
      <c r="BM208" s="246" t="s">
        <v>417</v>
      </c>
    </row>
    <row r="209" s="2" customFormat="1" ht="24" customHeight="1">
      <c r="A209" s="38"/>
      <c r="B209" s="39"/>
      <c r="C209" s="235" t="s">
        <v>418</v>
      </c>
      <c r="D209" s="235" t="s">
        <v>123</v>
      </c>
      <c r="E209" s="236" t="s">
        <v>419</v>
      </c>
      <c r="F209" s="237" t="s">
        <v>420</v>
      </c>
      <c r="G209" s="238" t="s">
        <v>226</v>
      </c>
      <c r="H209" s="239">
        <v>124</v>
      </c>
      <c r="I209" s="240"/>
      <c r="J209" s="241">
        <f>ROUND(I209*H209,2)</f>
        <v>0</v>
      </c>
      <c r="K209" s="237" t="s">
        <v>127</v>
      </c>
      <c r="L209" s="44"/>
      <c r="M209" s="242" t="s">
        <v>1</v>
      </c>
      <c r="N209" s="243" t="s">
        <v>41</v>
      </c>
      <c r="O209" s="91"/>
      <c r="P209" s="244">
        <f>O209*H209</f>
        <v>0</v>
      </c>
      <c r="Q209" s="244">
        <v>0</v>
      </c>
      <c r="R209" s="244">
        <f>Q209*H209</f>
        <v>0</v>
      </c>
      <c r="S209" s="244">
        <v>0</v>
      </c>
      <c r="T209" s="245">
        <f>S209*H209</f>
        <v>0</v>
      </c>
      <c r="U209" s="38"/>
      <c r="V209" s="38"/>
      <c r="W209" s="38"/>
      <c r="X209" s="38"/>
      <c r="Y209" s="38"/>
      <c r="Z209" s="38"/>
      <c r="AA209" s="38"/>
      <c r="AB209" s="38"/>
      <c r="AC209" s="38"/>
      <c r="AD209" s="38"/>
      <c r="AE209" s="38"/>
      <c r="AR209" s="246" t="s">
        <v>128</v>
      </c>
      <c r="AT209" s="246" t="s">
        <v>123</v>
      </c>
      <c r="AU209" s="246" t="s">
        <v>86</v>
      </c>
      <c r="AY209" s="17" t="s">
        <v>121</v>
      </c>
      <c r="BE209" s="247">
        <f>IF(N209="základní",J209,0)</f>
        <v>0</v>
      </c>
      <c r="BF209" s="247">
        <f>IF(N209="snížená",J209,0)</f>
        <v>0</v>
      </c>
      <c r="BG209" s="247">
        <f>IF(N209="zákl. přenesená",J209,0)</f>
        <v>0</v>
      </c>
      <c r="BH209" s="247">
        <f>IF(N209="sníž. přenesená",J209,0)</f>
        <v>0</v>
      </c>
      <c r="BI209" s="247">
        <f>IF(N209="nulová",J209,0)</f>
        <v>0</v>
      </c>
      <c r="BJ209" s="17" t="s">
        <v>84</v>
      </c>
      <c r="BK209" s="247">
        <f>ROUND(I209*H209,2)</f>
        <v>0</v>
      </c>
      <c r="BL209" s="17" t="s">
        <v>128</v>
      </c>
      <c r="BM209" s="246" t="s">
        <v>421</v>
      </c>
    </row>
    <row r="210" s="13" customFormat="1">
      <c r="A210" s="13"/>
      <c r="B210" s="248"/>
      <c r="C210" s="249"/>
      <c r="D210" s="250" t="s">
        <v>130</v>
      </c>
      <c r="E210" s="251" t="s">
        <v>1</v>
      </c>
      <c r="F210" s="252" t="s">
        <v>422</v>
      </c>
      <c r="G210" s="249"/>
      <c r="H210" s="253">
        <v>124</v>
      </c>
      <c r="I210" s="254"/>
      <c r="J210" s="249"/>
      <c r="K210" s="249"/>
      <c r="L210" s="255"/>
      <c r="M210" s="256"/>
      <c r="N210" s="257"/>
      <c r="O210" s="257"/>
      <c r="P210" s="257"/>
      <c r="Q210" s="257"/>
      <c r="R210" s="257"/>
      <c r="S210" s="257"/>
      <c r="T210" s="258"/>
      <c r="U210" s="13"/>
      <c r="V210" s="13"/>
      <c r="W210" s="13"/>
      <c r="X210" s="13"/>
      <c r="Y210" s="13"/>
      <c r="Z210" s="13"/>
      <c r="AA210" s="13"/>
      <c r="AB210" s="13"/>
      <c r="AC210" s="13"/>
      <c r="AD210" s="13"/>
      <c r="AE210" s="13"/>
      <c r="AT210" s="259" t="s">
        <v>130</v>
      </c>
      <c r="AU210" s="259" t="s">
        <v>86</v>
      </c>
      <c r="AV210" s="13" t="s">
        <v>86</v>
      </c>
      <c r="AW210" s="13" t="s">
        <v>33</v>
      </c>
      <c r="AX210" s="13" t="s">
        <v>84</v>
      </c>
      <c r="AY210" s="259" t="s">
        <v>121</v>
      </c>
    </row>
    <row r="211" s="2" customFormat="1" ht="16.5" customHeight="1">
      <c r="A211" s="38"/>
      <c r="B211" s="39"/>
      <c r="C211" s="270" t="s">
        <v>423</v>
      </c>
      <c r="D211" s="270" t="s">
        <v>173</v>
      </c>
      <c r="E211" s="271" t="s">
        <v>424</v>
      </c>
      <c r="F211" s="272" t="s">
        <v>425</v>
      </c>
      <c r="G211" s="273" t="s">
        <v>226</v>
      </c>
      <c r="H211" s="274">
        <v>124</v>
      </c>
      <c r="I211" s="275"/>
      <c r="J211" s="276">
        <f>ROUND(I211*H211,2)</f>
        <v>0</v>
      </c>
      <c r="K211" s="272" t="s">
        <v>127</v>
      </c>
      <c r="L211" s="277"/>
      <c r="M211" s="278" t="s">
        <v>1</v>
      </c>
      <c r="N211" s="279" t="s">
        <v>41</v>
      </c>
      <c r="O211" s="91"/>
      <c r="P211" s="244">
        <f>O211*H211</f>
        <v>0</v>
      </c>
      <c r="Q211" s="244">
        <v>5.0000000000000002E-05</v>
      </c>
      <c r="R211" s="244">
        <f>Q211*H211</f>
        <v>0.0062000000000000006</v>
      </c>
      <c r="S211" s="244">
        <v>0</v>
      </c>
      <c r="T211" s="245">
        <f>S211*H211</f>
        <v>0</v>
      </c>
      <c r="U211" s="38"/>
      <c r="V211" s="38"/>
      <c r="W211" s="38"/>
      <c r="X211" s="38"/>
      <c r="Y211" s="38"/>
      <c r="Z211" s="38"/>
      <c r="AA211" s="38"/>
      <c r="AB211" s="38"/>
      <c r="AC211" s="38"/>
      <c r="AD211" s="38"/>
      <c r="AE211" s="38"/>
      <c r="AR211" s="246" t="s">
        <v>156</v>
      </c>
      <c r="AT211" s="246" t="s">
        <v>173</v>
      </c>
      <c r="AU211" s="246" t="s">
        <v>86</v>
      </c>
      <c r="AY211" s="17" t="s">
        <v>121</v>
      </c>
      <c r="BE211" s="247">
        <f>IF(N211="základní",J211,0)</f>
        <v>0</v>
      </c>
      <c r="BF211" s="247">
        <f>IF(N211="snížená",J211,0)</f>
        <v>0</v>
      </c>
      <c r="BG211" s="247">
        <f>IF(N211="zákl. přenesená",J211,0)</f>
        <v>0</v>
      </c>
      <c r="BH211" s="247">
        <f>IF(N211="sníž. přenesená",J211,0)</f>
        <v>0</v>
      </c>
      <c r="BI211" s="247">
        <f>IF(N211="nulová",J211,0)</f>
        <v>0</v>
      </c>
      <c r="BJ211" s="17" t="s">
        <v>84</v>
      </c>
      <c r="BK211" s="247">
        <f>ROUND(I211*H211,2)</f>
        <v>0</v>
      </c>
      <c r="BL211" s="17" t="s">
        <v>128</v>
      </c>
      <c r="BM211" s="246" t="s">
        <v>426</v>
      </c>
    </row>
    <row r="212" s="12" customFormat="1" ht="22.8" customHeight="1">
      <c r="A212" s="12"/>
      <c r="B212" s="219"/>
      <c r="C212" s="220"/>
      <c r="D212" s="221" t="s">
        <v>75</v>
      </c>
      <c r="E212" s="233" t="s">
        <v>144</v>
      </c>
      <c r="F212" s="233" t="s">
        <v>189</v>
      </c>
      <c r="G212" s="220"/>
      <c r="H212" s="220"/>
      <c r="I212" s="223"/>
      <c r="J212" s="234">
        <f>BK212</f>
        <v>0</v>
      </c>
      <c r="K212" s="220"/>
      <c r="L212" s="225"/>
      <c r="M212" s="226"/>
      <c r="N212" s="227"/>
      <c r="O212" s="227"/>
      <c r="P212" s="228">
        <f>SUM(P213:P218)</f>
        <v>0</v>
      </c>
      <c r="Q212" s="227"/>
      <c r="R212" s="228">
        <f>SUM(R213:R218)</f>
        <v>0.0015</v>
      </c>
      <c r="S212" s="227"/>
      <c r="T212" s="229">
        <f>SUM(T213:T218)</f>
        <v>0</v>
      </c>
      <c r="U212" s="12"/>
      <c r="V212" s="12"/>
      <c r="W212" s="12"/>
      <c r="X212" s="12"/>
      <c r="Y212" s="12"/>
      <c r="Z212" s="12"/>
      <c r="AA212" s="12"/>
      <c r="AB212" s="12"/>
      <c r="AC212" s="12"/>
      <c r="AD212" s="12"/>
      <c r="AE212" s="12"/>
      <c r="AR212" s="230" t="s">
        <v>84</v>
      </c>
      <c r="AT212" s="231" t="s">
        <v>75</v>
      </c>
      <c r="AU212" s="231" t="s">
        <v>84</v>
      </c>
      <c r="AY212" s="230" t="s">
        <v>121</v>
      </c>
      <c r="BK212" s="232">
        <f>SUM(BK213:BK218)</f>
        <v>0</v>
      </c>
    </row>
    <row r="213" s="2" customFormat="1" ht="24" customHeight="1">
      <c r="A213" s="38"/>
      <c r="B213" s="39"/>
      <c r="C213" s="235" t="s">
        <v>427</v>
      </c>
      <c r="D213" s="235" t="s">
        <v>123</v>
      </c>
      <c r="E213" s="236" t="s">
        <v>428</v>
      </c>
      <c r="F213" s="237" t="s">
        <v>429</v>
      </c>
      <c r="G213" s="238" t="s">
        <v>165</v>
      </c>
      <c r="H213" s="239">
        <v>418</v>
      </c>
      <c r="I213" s="240"/>
      <c r="J213" s="241">
        <f>ROUND(I213*H213,2)</f>
        <v>0</v>
      </c>
      <c r="K213" s="237" t="s">
        <v>127</v>
      </c>
      <c r="L213" s="44"/>
      <c r="M213" s="242" t="s">
        <v>1</v>
      </c>
      <c r="N213" s="243" t="s">
        <v>41</v>
      </c>
      <c r="O213" s="91"/>
      <c r="P213" s="244">
        <f>O213*H213</f>
        <v>0</v>
      </c>
      <c r="Q213" s="244">
        <v>0</v>
      </c>
      <c r="R213" s="244">
        <f>Q213*H213</f>
        <v>0</v>
      </c>
      <c r="S213" s="244">
        <v>0</v>
      </c>
      <c r="T213" s="245">
        <f>S213*H213</f>
        <v>0</v>
      </c>
      <c r="U213" s="38"/>
      <c r="V213" s="38"/>
      <c r="W213" s="38"/>
      <c r="X213" s="38"/>
      <c r="Y213" s="38"/>
      <c r="Z213" s="38"/>
      <c r="AA213" s="38"/>
      <c r="AB213" s="38"/>
      <c r="AC213" s="38"/>
      <c r="AD213" s="38"/>
      <c r="AE213" s="38"/>
      <c r="AR213" s="246" t="s">
        <v>128</v>
      </c>
      <c r="AT213" s="246" t="s">
        <v>123</v>
      </c>
      <c r="AU213" s="246" t="s">
        <v>86</v>
      </c>
      <c r="AY213" s="17" t="s">
        <v>121</v>
      </c>
      <c r="BE213" s="247">
        <f>IF(N213="základní",J213,0)</f>
        <v>0</v>
      </c>
      <c r="BF213" s="247">
        <f>IF(N213="snížená",J213,0)</f>
        <v>0</v>
      </c>
      <c r="BG213" s="247">
        <f>IF(N213="zákl. přenesená",J213,0)</f>
        <v>0</v>
      </c>
      <c r="BH213" s="247">
        <f>IF(N213="sníž. přenesená",J213,0)</f>
        <v>0</v>
      </c>
      <c r="BI213" s="247">
        <f>IF(N213="nulová",J213,0)</f>
        <v>0</v>
      </c>
      <c r="BJ213" s="17" t="s">
        <v>84</v>
      </c>
      <c r="BK213" s="247">
        <f>ROUND(I213*H213,2)</f>
        <v>0</v>
      </c>
      <c r="BL213" s="17" t="s">
        <v>128</v>
      </c>
      <c r="BM213" s="246" t="s">
        <v>430</v>
      </c>
    </row>
    <row r="214" s="13" customFormat="1">
      <c r="A214" s="13"/>
      <c r="B214" s="248"/>
      <c r="C214" s="249"/>
      <c r="D214" s="250" t="s">
        <v>130</v>
      </c>
      <c r="E214" s="251" t="s">
        <v>1</v>
      </c>
      <c r="F214" s="252" t="s">
        <v>431</v>
      </c>
      <c r="G214" s="249"/>
      <c r="H214" s="253">
        <v>418</v>
      </c>
      <c r="I214" s="254"/>
      <c r="J214" s="249"/>
      <c r="K214" s="249"/>
      <c r="L214" s="255"/>
      <c r="M214" s="256"/>
      <c r="N214" s="257"/>
      <c r="O214" s="257"/>
      <c r="P214" s="257"/>
      <c r="Q214" s="257"/>
      <c r="R214" s="257"/>
      <c r="S214" s="257"/>
      <c r="T214" s="258"/>
      <c r="U214" s="13"/>
      <c r="V214" s="13"/>
      <c r="W214" s="13"/>
      <c r="X214" s="13"/>
      <c r="Y214" s="13"/>
      <c r="Z214" s="13"/>
      <c r="AA214" s="13"/>
      <c r="AB214" s="13"/>
      <c r="AC214" s="13"/>
      <c r="AD214" s="13"/>
      <c r="AE214" s="13"/>
      <c r="AT214" s="259" t="s">
        <v>130</v>
      </c>
      <c r="AU214" s="259" t="s">
        <v>86</v>
      </c>
      <c r="AV214" s="13" t="s">
        <v>86</v>
      </c>
      <c r="AW214" s="13" t="s">
        <v>33</v>
      </c>
      <c r="AX214" s="13" t="s">
        <v>84</v>
      </c>
      <c r="AY214" s="259" t="s">
        <v>121</v>
      </c>
    </row>
    <row r="215" s="2" customFormat="1" ht="16.5" customHeight="1">
      <c r="A215" s="38"/>
      <c r="B215" s="39"/>
      <c r="C215" s="235" t="s">
        <v>432</v>
      </c>
      <c r="D215" s="235" t="s">
        <v>123</v>
      </c>
      <c r="E215" s="236" t="s">
        <v>191</v>
      </c>
      <c r="F215" s="237" t="s">
        <v>192</v>
      </c>
      <c r="G215" s="238" t="s">
        <v>165</v>
      </c>
      <c r="H215" s="239">
        <v>399</v>
      </c>
      <c r="I215" s="240"/>
      <c r="J215" s="241">
        <f>ROUND(I215*H215,2)</f>
        <v>0</v>
      </c>
      <c r="K215" s="237" t="s">
        <v>127</v>
      </c>
      <c r="L215" s="44"/>
      <c r="M215" s="242" t="s">
        <v>1</v>
      </c>
      <c r="N215" s="243" t="s">
        <v>41</v>
      </c>
      <c r="O215" s="91"/>
      <c r="P215" s="244">
        <f>O215*H215</f>
        <v>0</v>
      </c>
      <c r="Q215" s="244">
        <v>0</v>
      </c>
      <c r="R215" s="244">
        <f>Q215*H215</f>
        <v>0</v>
      </c>
      <c r="S215" s="244">
        <v>0</v>
      </c>
      <c r="T215" s="245">
        <f>S215*H215</f>
        <v>0</v>
      </c>
      <c r="U215" s="38"/>
      <c r="V215" s="38"/>
      <c r="W215" s="38"/>
      <c r="X215" s="38"/>
      <c r="Y215" s="38"/>
      <c r="Z215" s="38"/>
      <c r="AA215" s="38"/>
      <c r="AB215" s="38"/>
      <c r="AC215" s="38"/>
      <c r="AD215" s="38"/>
      <c r="AE215" s="38"/>
      <c r="AR215" s="246" t="s">
        <v>128</v>
      </c>
      <c r="AT215" s="246" t="s">
        <v>123</v>
      </c>
      <c r="AU215" s="246" t="s">
        <v>86</v>
      </c>
      <c r="AY215" s="17" t="s">
        <v>121</v>
      </c>
      <c r="BE215" s="247">
        <f>IF(N215="základní",J215,0)</f>
        <v>0</v>
      </c>
      <c r="BF215" s="247">
        <f>IF(N215="snížená",J215,0)</f>
        <v>0</v>
      </c>
      <c r="BG215" s="247">
        <f>IF(N215="zákl. přenesená",J215,0)</f>
        <v>0</v>
      </c>
      <c r="BH215" s="247">
        <f>IF(N215="sníž. přenesená",J215,0)</f>
        <v>0</v>
      </c>
      <c r="BI215" s="247">
        <f>IF(N215="nulová",J215,0)</f>
        <v>0</v>
      </c>
      <c r="BJ215" s="17" t="s">
        <v>84</v>
      </c>
      <c r="BK215" s="247">
        <f>ROUND(I215*H215,2)</f>
        <v>0</v>
      </c>
      <c r="BL215" s="17" t="s">
        <v>128</v>
      </c>
      <c r="BM215" s="246" t="s">
        <v>433</v>
      </c>
    </row>
    <row r="216" s="13" customFormat="1">
      <c r="A216" s="13"/>
      <c r="B216" s="248"/>
      <c r="C216" s="249"/>
      <c r="D216" s="250" t="s">
        <v>130</v>
      </c>
      <c r="E216" s="251" t="s">
        <v>1</v>
      </c>
      <c r="F216" s="252" t="s">
        <v>434</v>
      </c>
      <c r="G216" s="249"/>
      <c r="H216" s="253">
        <v>399</v>
      </c>
      <c r="I216" s="254"/>
      <c r="J216" s="249"/>
      <c r="K216" s="249"/>
      <c r="L216" s="255"/>
      <c r="M216" s="256"/>
      <c r="N216" s="257"/>
      <c r="O216" s="257"/>
      <c r="P216" s="257"/>
      <c r="Q216" s="257"/>
      <c r="R216" s="257"/>
      <c r="S216" s="257"/>
      <c r="T216" s="258"/>
      <c r="U216" s="13"/>
      <c r="V216" s="13"/>
      <c r="W216" s="13"/>
      <c r="X216" s="13"/>
      <c r="Y216" s="13"/>
      <c r="Z216" s="13"/>
      <c r="AA216" s="13"/>
      <c r="AB216" s="13"/>
      <c r="AC216" s="13"/>
      <c r="AD216" s="13"/>
      <c r="AE216" s="13"/>
      <c r="AT216" s="259" t="s">
        <v>130</v>
      </c>
      <c r="AU216" s="259" t="s">
        <v>86</v>
      </c>
      <c r="AV216" s="13" t="s">
        <v>86</v>
      </c>
      <c r="AW216" s="13" t="s">
        <v>33</v>
      </c>
      <c r="AX216" s="13" t="s">
        <v>84</v>
      </c>
      <c r="AY216" s="259" t="s">
        <v>121</v>
      </c>
    </row>
    <row r="217" s="2" customFormat="1" ht="24" customHeight="1">
      <c r="A217" s="38"/>
      <c r="B217" s="39"/>
      <c r="C217" s="235" t="s">
        <v>435</v>
      </c>
      <c r="D217" s="235" t="s">
        <v>123</v>
      </c>
      <c r="E217" s="236" t="s">
        <v>436</v>
      </c>
      <c r="F217" s="237" t="s">
        <v>437</v>
      </c>
      <c r="G217" s="238" t="s">
        <v>165</v>
      </c>
      <c r="H217" s="239">
        <v>399</v>
      </c>
      <c r="I217" s="240"/>
      <c r="J217" s="241">
        <f>ROUND(I217*H217,2)</f>
        <v>0</v>
      </c>
      <c r="K217" s="237" t="s">
        <v>127</v>
      </c>
      <c r="L217" s="44"/>
      <c r="M217" s="242" t="s">
        <v>1</v>
      </c>
      <c r="N217" s="243" t="s">
        <v>41</v>
      </c>
      <c r="O217" s="91"/>
      <c r="P217" s="244">
        <f>O217*H217</f>
        <v>0</v>
      </c>
      <c r="Q217" s="244">
        <v>0</v>
      </c>
      <c r="R217" s="244">
        <f>Q217*H217</f>
        <v>0</v>
      </c>
      <c r="S217" s="244">
        <v>0</v>
      </c>
      <c r="T217" s="245">
        <f>S217*H217</f>
        <v>0</v>
      </c>
      <c r="U217" s="38"/>
      <c r="V217" s="38"/>
      <c r="W217" s="38"/>
      <c r="X217" s="38"/>
      <c r="Y217" s="38"/>
      <c r="Z217" s="38"/>
      <c r="AA217" s="38"/>
      <c r="AB217" s="38"/>
      <c r="AC217" s="38"/>
      <c r="AD217" s="38"/>
      <c r="AE217" s="38"/>
      <c r="AR217" s="246" t="s">
        <v>128</v>
      </c>
      <c r="AT217" s="246" t="s">
        <v>123</v>
      </c>
      <c r="AU217" s="246" t="s">
        <v>86</v>
      </c>
      <c r="AY217" s="17" t="s">
        <v>121</v>
      </c>
      <c r="BE217" s="247">
        <f>IF(N217="základní",J217,0)</f>
        <v>0</v>
      </c>
      <c r="BF217" s="247">
        <f>IF(N217="snížená",J217,0)</f>
        <v>0</v>
      </c>
      <c r="BG217" s="247">
        <f>IF(N217="zákl. přenesená",J217,0)</f>
        <v>0</v>
      </c>
      <c r="BH217" s="247">
        <f>IF(N217="sníž. přenesená",J217,0)</f>
        <v>0</v>
      </c>
      <c r="BI217" s="247">
        <f>IF(N217="nulová",J217,0)</f>
        <v>0</v>
      </c>
      <c r="BJ217" s="17" t="s">
        <v>84</v>
      </c>
      <c r="BK217" s="247">
        <f>ROUND(I217*H217,2)</f>
        <v>0</v>
      </c>
      <c r="BL217" s="17" t="s">
        <v>128</v>
      </c>
      <c r="BM217" s="246" t="s">
        <v>438</v>
      </c>
    </row>
    <row r="218" s="2" customFormat="1" ht="24" customHeight="1">
      <c r="A218" s="38"/>
      <c r="B218" s="39"/>
      <c r="C218" s="235" t="s">
        <v>439</v>
      </c>
      <c r="D218" s="235" t="s">
        <v>123</v>
      </c>
      <c r="E218" s="236" t="s">
        <v>440</v>
      </c>
      <c r="F218" s="237" t="s">
        <v>441</v>
      </c>
      <c r="G218" s="238" t="s">
        <v>226</v>
      </c>
      <c r="H218" s="239">
        <v>150</v>
      </c>
      <c r="I218" s="240"/>
      <c r="J218" s="241">
        <f>ROUND(I218*H218,2)</f>
        <v>0</v>
      </c>
      <c r="K218" s="237" t="s">
        <v>127</v>
      </c>
      <c r="L218" s="44"/>
      <c r="M218" s="242" t="s">
        <v>1</v>
      </c>
      <c r="N218" s="243" t="s">
        <v>41</v>
      </c>
      <c r="O218" s="91"/>
      <c r="P218" s="244">
        <f>O218*H218</f>
        <v>0</v>
      </c>
      <c r="Q218" s="244">
        <v>1.0000000000000001E-05</v>
      </c>
      <c r="R218" s="244">
        <f>Q218*H218</f>
        <v>0.0015</v>
      </c>
      <c r="S218" s="244">
        <v>0</v>
      </c>
      <c r="T218" s="245">
        <f>S218*H218</f>
        <v>0</v>
      </c>
      <c r="U218" s="38"/>
      <c r="V218" s="38"/>
      <c r="W218" s="38"/>
      <c r="X218" s="38"/>
      <c r="Y218" s="38"/>
      <c r="Z218" s="38"/>
      <c r="AA218" s="38"/>
      <c r="AB218" s="38"/>
      <c r="AC218" s="38"/>
      <c r="AD218" s="38"/>
      <c r="AE218" s="38"/>
      <c r="AR218" s="246" t="s">
        <v>128</v>
      </c>
      <c r="AT218" s="246" t="s">
        <v>123</v>
      </c>
      <c r="AU218" s="246" t="s">
        <v>86</v>
      </c>
      <c r="AY218" s="17" t="s">
        <v>121</v>
      </c>
      <c r="BE218" s="247">
        <f>IF(N218="základní",J218,0)</f>
        <v>0</v>
      </c>
      <c r="BF218" s="247">
        <f>IF(N218="snížená",J218,0)</f>
        <v>0</v>
      </c>
      <c r="BG218" s="247">
        <f>IF(N218="zákl. přenesená",J218,0)</f>
        <v>0</v>
      </c>
      <c r="BH218" s="247">
        <f>IF(N218="sníž. přenesená",J218,0)</f>
        <v>0</v>
      </c>
      <c r="BI218" s="247">
        <f>IF(N218="nulová",J218,0)</f>
        <v>0</v>
      </c>
      <c r="BJ218" s="17" t="s">
        <v>84</v>
      </c>
      <c r="BK218" s="247">
        <f>ROUND(I218*H218,2)</f>
        <v>0</v>
      </c>
      <c r="BL218" s="17" t="s">
        <v>128</v>
      </c>
      <c r="BM218" s="246" t="s">
        <v>442</v>
      </c>
    </row>
    <row r="219" s="12" customFormat="1" ht="22.8" customHeight="1">
      <c r="A219" s="12"/>
      <c r="B219" s="219"/>
      <c r="C219" s="220"/>
      <c r="D219" s="221" t="s">
        <v>75</v>
      </c>
      <c r="E219" s="233" t="s">
        <v>148</v>
      </c>
      <c r="F219" s="233" t="s">
        <v>443</v>
      </c>
      <c r="G219" s="220"/>
      <c r="H219" s="220"/>
      <c r="I219" s="223"/>
      <c r="J219" s="234">
        <f>BK219</f>
        <v>0</v>
      </c>
      <c r="K219" s="220"/>
      <c r="L219" s="225"/>
      <c r="M219" s="226"/>
      <c r="N219" s="227"/>
      <c r="O219" s="227"/>
      <c r="P219" s="228">
        <f>SUM(P220:P223)</f>
        <v>0</v>
      </c>
      <c r="Q219" s="227"/>
      <c r="R219" s="228">
        <f>SUM(R220:R223)</f>
        <v>0.30782999999999999</v>
      </c>
      <c r="S219" s="227"/>
      <c r="T219" s="229">
        <f>SUM(T220:T223)</f>
        <v>0</v>
      </c>
      <c r="U219" s="12"/>
      <c r="V219" s="12"/>
      <c r="W219" s="12"/>
      <c r="X219" s="12"/>
      <c r="Y219" s="12"/>
      <c r="Z219" s="12"/>
      <c r="AA219" s="12"/>
      <c r="AB219" s="12"/>
      <c r="AC219" s="12"/>
      <c r="AD219" s="12"/>
      <c r="AE219" s="12"/>
      <c r="AR219" s="230" t="s">
        <v>84</v>
      </c>
      <c r="AT219" s="231" t="s">
        <v>75</v>
      </c>
      <c r="AU219" s="231" t="s">
        <v>84</v>
      </c>
      <c r="AY219" s="230" t="s">
        <v>121</v>
      </c>
      <c r="BK219" s="232">
        <f>SUM(BK220:BK223)</f>
        <v>0</v>
      </c>
    </row>
    <row r="220" s="2" customFormat="1" ht="24" customHeight="1">
      <c r="A220" s="38"/>
      <c r="B220" s="39"/>
      <c r="C220" s="235" t="s">
        <v>444</v>
      </c>
      <c r="D220" s="235" t="s">
        <v>123</v>
      </c>
      <c r="E220" s="236" t="s">
        <v>445</v>
      </c>
      <c r="F220" s="237" t="s">
        <v>446</v>
      </c>
      <c r="G220" s="238" t="s">
        <v>165</v>
      </c>
      <c r="H220" s="239">
        <v>46.5</v>
      </c>
      <c r="I220" s="240"/>
      <c r="J220" s="241">
        <f>ROUND(I220*H220,2)</f>
        <v>0</v>
      </c>
      <c r="K220" s="237" t="s">
        <v>127</v>
      </c>
      <c r="L220" s="44"/>
      <c r="M220" s="242" t="s">
        <v>1</v>
      </c>
      <c r="N220" s="243" t="s">
        <v>41</v>
      </c>
      <c r="O220" s="91"/>
      <c r="P220" s="244">
        <f>O220*H220</f>
        <v>0</v>
      </c>
      <c r="Q220" s="244">
        <v>0.00025999999999999998</v>
      </c>
      <c r="R220" s="244">
        <f>Q220*H220</f>
        <v>0.012089999999999998</v>
      </c>
      <c r="S220" s="244">
        <v>0</v>
      </c>
      <c r="T220" s="245">
        <f>S220*H220</f>
        <v>0</v>
      </c>
      <c r="U220" s="38"/>
      <c r="V220" s="38"/>
      <c r="W220" s="38"/>
      <c r="X220" s="38"/>
      <c r="Y220" s="38"/>
      <c r="Z220" s="38"/>
      <c r="AA220" s="38"/>
      <c r="AB220" s="38"/>
      <c r="AC220" s="38"/>
      <c r="AD220" s="38"/>
      <c r="AE220" s="38"/>
      <c r="AR220" s="246" t="s">
        <v>128</v>
      </c>
      <c r="AT220" s="246" t="s">
        <v>123</v>
      </c>
      <c r="AU220" s="246" t="s">
        <v>86</v>
      </c>
      <c r="AY220" s="17" t="s">
        <v>121</v>
      </c>
      <c r="BE220" s="247">
        <f>IF(N220="základní",J220,0)</f>
        <v>0</v>
      </c>
      <c r="BF220" s="247">
        <f>IF(N220="snížená",J220,0)</f>
        <v>0</v>
      </c>
      <c r="BG220" s="247">
        <f>IF(N220="zákl. přenesená",J220,0)</f>
        <v>0</v>
      </c>
      <c r="BH220" s="247">
        <f>IF(N220="sníž. přenesená",J220,0)</f>
        <v>0</v>
      </c>
      <c r="BI220" s="247">
        <f>IF(N220="nulová",J220,0)</f>
        <v>0</v>
      </c>
      <c r="BJ220" s="17" t="s">
        <v>84</v>
      </c>
      <c r="BK220" s="247">
        <f>ROUND(I220*H220,2)</f>
        <v>0</v>
      </c>
      <c r="BL220" s="17" t="s">
        <v>128</v>
      </c>
      <c r="BM220" s="246" t="s">
        <v>447</v>
      </c>
    </row>
    <row r="221" s="13" customFormat="1">
      <c r="A221" s="13"/>
      <c r="B221" s="248"/>
      <c r="C221" s="249"/>
      <c r="D221" s="250" t="s">
        <v>130</v>
      </c>
      <c r="E221" s="251" t="s">
        <v>1</v>
      </c>
      <c r="F221" s="252" t="s">
        <v>448</v>
      </c>
      <c r="G221" s="249"/>
      <c r="H221" s="253">
        <v>46.5</v>
      </c>
      <c r="I221" s="254"/>
      <c r="J221" s="249"/>
      <c r="K221" s="249"/>
      <c r="L221" s="255"/>
      <c r="M221" s="256"/>
      <c r="N221" s="257"/>
      <c r="O221" s="257"/>
      <c r="P221" s="257"/>
      <c r="Q221" s="257"/>
      <c r="R221" s="257"/>
      <c r="S221" s="257"/>
      <c r="T221" s="258"/>
      <c r="U221" s="13"/>
      <c r="V221" s="13"/>
      <c r="W221" s="13"/>
      <c r="X221" s="13"/>
      <c r="Y221" s="13"/>
      <c r="Z221" s="13"/>
      <c r="AA221" s="13"/>
      <c r="AB221" s="13"/>
      <c r="AC221" s="13"/>
      <c r="AD221" s="13"/>
      <c r="AE221" s="13"/>
      <c r="AT221" s="259" t="s">
        <v>130</v>
      </c>
      <c r="AU221" s="259" t="s">
        <v>86</v>
      </c>
      <c r="AV221" s="13" t="s">
        <v>86</v>
      </c>
      <c r="AW221" s="13" t="s">
        <v>33</v>
      </c>
      <c r="AX221" s="13" t="s">
        <v>84</v>
      </c>
      <c r="AY221" s="259" t="s">
        <v>121</v>
      </c>
    </row>
    <row r="222" s="2" customFormat="1" ht="24" customHeight="1">
      <c r="A222" s="38"/>
      <c r="B222" s="39"/>
      <c r="C222" s="235" t="s">
        <v>449</v>
      </c>
      <c r="D222" s="235" t="s">
        <v>123</v>
      </c>
      <c r="E222" s="236" t="s">
        <v>450</v>
      </c>
      <c r="F222" s="237" t="s">
        <v>451</v>
      </c>
      <c r="G222" s="238" t="s">
        <v>165</v>
      </c>
      <c r="H222" s="239">
        <v>46.5</v>
      </c>
      <c r="I222" s="240"/>
      <c r="J222" s="241">
        <f>ROUND(I222*H222,2)</f>
        <v>0</v>
      </c>
      <c r="K222" s="237" t="s">
        <v>127</v>
      </c>
      <c r="L222" s="44"/>
      <c r="M222" s="242" t="s">
        <v>1</v>
      </c>
      <c r="N222" s="243" t="s">
        <v>41</v>
      </c>
      <c r="O222" s="91"/>
      <c r="P222" s="244">
        <f>O222*H222</f>
        <v>0</v>
      </c>
      <c r="Q222" s="244">
        <v>0.0043800000000000002</v>
      </c>
      <c r="R222" s="244">
        <f>Q222*H222</f>
        <v>0.20367000000000002</v>
      </c>
      <c r="S222" s="244">
        <v>0</v>
      </c>
      <c r="T222" s="245">
        <f>S222*H222</f>
        <v>0</v>
      </c>
      <c r="U222" s="38"/>
      <c r="V222" s="38"/>
      <c r="W222" s="38"/>
      <c r="X222" s="38"/>
      <c r="Y222" s="38"/>
      <c r="Z222" s="38"/>
      <c r="AA222" s="38"/>
      <c r="AB222" s="38"/>
      <c r="AC222" s="38"/>
      <c r="AD222" s="38"/>
      <c r="AE222" s="38"/>
      <c r="AR222" s="246" t="s">
        <v>128</v>
      </c>
      <c r="AT222" s="246" t="s">
        <v>123</v>
      </c>
      <c r="AU222" s="246" t="s">
        <v>86</v>
      </c>
      <c r="AY222" s="17" t="s">
        <v>121</v>
      </c>
      <c r="BE222" s="247">
        <f>IF(N222="základní",J222,0)</f>
        <v>0</v>
      </c>
      <c r="BF222" s="247">
        <f>IF(N222="snížená",J222,0)</f>
        <v>0</v>
      </c>
      <c r="BG222" s="247">
        <f>IF(N222="zákl. přenesená",J222,0)</f>
        <v>0</v>
      </c>
      <c r="BH222" s="247">
        <f>IF(N222="sníž. přenesená",J222,0)</f>
        <v>0</v>
      </c>
      <c r="BI222" s="247">
        <f>IF(N222="nulová",J222,0)</f>
        <v>0</v>
      </c>
      <c r="BJ222" s="17" t="s">
        <v>84</v>
      </c>
      <c r="BK222" s="247">
        <f>ROUND(I222*H222,2)</f>
        <v>0</v>
      </c>
      <c r="BL222" s="17" t="s">
        <v>128</v>
      </c>
      <c r="BM222" s="246" t="s">
        <v>452</v>
      </c>
    </row>
    <row r="223" s="2" customFormat="1" ht="24" customHeight="1">
      <c r="A223" s="38"/>
      <c r="B223" s="39"/>
      <c r="C223" s="235" t="s">
        <v>453</v>
      </c>
      <c r="D223" s="235" t="s">
        <v>123</v>
      </c>
      <c r="E223" s="236" t="s">
        <v>454</v>
      </c>
      <c r="F223" s="237" t="s">
        <v>455</v>
      </c>
      <c r="G223" s="238" t="s">
        <v>165</v>
      </c>
      <c r="H223" s="239">
        <v>46.5</v>
      </c>
      <c r="I223" s="240"/>
      <c r="J223" s="241">
        <f>ROUND(I223*H223,2)</f>
        <v>0</v>
      </c>
      <c r="K223" s="237" t="s">
        <v>127</v>
      </c>
      <c r="L223" s="44"/>
      <c r="M223" s="242" t="s">
        <v>1</v>
      </c>
      <c r="N223" s="243" t="s">
        <v>41</v>
      </c>
      <c r="O223" s="91"/>
      <c r="P223" s="244">
        <f>O223*H223</f>
        <v>0</v>
      </c>
      <c r="Q223" s="244">
        <v>0.00198</v>
      </c>
      <c r="R223" s="244">
        <f>Q223*H223</f>
        <v>0.092069999999999999</v>
      </c>
      <c r="S223" s="244">
        <v>0</v>
      </c>
      <c r="T223" s="245">
        <f>S223*H223</f>
        <v>0</v>
      </c>
      <c r="U223" s="38"/>
      <c r="V223" s="38"/>
      <c r="W223" s="38"/>
      <c r="X223" s="38"/>
      <c r="Y223" s="38"/>
      <c r="Z223" s="38"/>
      <c r="AA223" s="38"/>
      <c r="AB223" s="38"/>
      <c r="AC223" s="38"/>
      <c r="AD223" s="38"/>
      <c r="AE223" s="38"/>
      <c r="AR223" s="246" t="s">
        <v>128</v>
      </c>
      <c r="AT223" s="246" t="s">
        <v>123</v>
      </c>
      <c r="AU223" s="246" t="s">
        <v>86</v>
      </c>
      <c r="AY223" s="17" t="s">
        <v>121</v>
      </c>
      <c r="BE223" s="247">
        <f>IF(N223="základní",J223,0)</f>
        <v>0</v>
      </c>
      <c r="BF223" s="247">
        <f>IF(N223="snížená",J223,0)</f>
        <v>0</v>
      </c>
      <c r="BG223" s="247">
        <f>IF(N223="zákl. přenesená",J223,0)</f>
        <v>0</v>
      </c>
      <c r="BH223" s="247">
        <f>IF(N223="sníž. přenesená",J223,0)</f>
        <v>0</v>
      </c>
      <c r="BI223" s="247">
        <f>IF(N223="nulová",J223,0)</f>
        <v>0</v>
      </c>
      <c r="BJ223" s="17" t="s">
        <v>84</v>
      </c>
      <c r="BK223" s="247">
        <f>ROUND(I223*H223,2)</f>
        <v>0</v>
      </c>
      <c r="BL223" s="17" t="s">
        <v>128</v>
      </c>
      <c r="BM223" s="246" t="s">
        <v>456</v>
      </c>
    </row>
    <row r="224" s="12" customFormat="1" ht="22.8" customHeight="1">
      <c r="A224" s="12"/>
      <c r="B224" s="219"/>
      <c r="C224" s="220"/>
      <c r="D224" s="221" t="s">
        <v>75</v>
      </c>
      <c r="E224" s="233" t="s">
        <v>162</v>
      </c>
      <c r="F224" s="233" t="s">
        <v>223</v>
      </c>
      <c r="G224" s="220"/>
      <c r="H224" s="220"/>
      <c r="I224" s="223"/>
      <c r="J224" s="234">
        <f>BK224</f>
        <v>0</v>
      </c>
      <c r="K224" s="220"/>
      <c r="L224" s="225"/>
      <c r="M224" s="226"/>
      <c r="N224" s="227"/>
      <c r="O224" s="227"/>
      <c r="P224" s="228">
        <f>SUM(P225:P236)</f>
        <v>0</v>
      </c>
      <c r="Q224" s="227"/>
      <c r="R224" s="228">
        <f>SUM(R225:R236)</f>
        <v>30.921082499999997</v>
      </c>
      <c r="S224" s="227"/>
      <c r="T224" s="229">
        <f>SUM(T225:T236)</f>
        <v>0.29759999999999998</v>
      </c>
      <c r="U224" s="12"/>
      <c r="V224" s="12"/>
      <c r="W224" s="12"/>
      <c r="X224" s="12"/>
      <c r="Y224" s="12"/>
      <c r="Z224" s="12"/>
      <c r="AA224" s="12"/>
      <c r="AB224" s="12"/>
      <c r="AC224" s="12"/>
      <c r="AD224" s="12"/>
      <c r="AE224" s="12"/>
      <c r="AR224" s="230" t="s">
        <v>84</v>
      </c>
      <c r="AT224" s="231" t="s">
        <v>75</v>
      </c>
      <c r="AU224" s="231" t="s">
        <v>84</v>
      </c>
      <c r="AY224" s="230" t="s">
        <v>121</v>
      </c>
      <c r="BK224" s="232">
        <f>SUM(BK225:BK236)</f>
        <v>0</v>
      </c>
    </row>
    <row r="225" s="2" customFormat="1" ht="24" customHeight="1">
      <c r="A225" s="38"/>
      <c r="B225" s="39"/>
      <c r="C225" s="235" t="s">
        <v>457</v>
      </c>
      <c r="D225" s="235" t="s">
        <v>123</v>
      </c>
      <c r="E225" s="236" t="s">
        <v>224</v>
      </c>
      <c r="F225" s="237" t="s">
        <v>225</v>
      </c>
      <c r="G225" s="238" t="s">
        <v>226</v>
      </c>
      <c r="H225" s="239">
        <v>98</v>
      </c>
      <c r="I225" s="240"/>
      <c r="J225" s="241">
        <f>ROUND(I225*H225,2)</f>
        <v>0</v>
      </c>
      <c r="K225" s="237" t="s">
        <v>127</v>
      </c>
      <c r="L225" s="44"/>
      <c r="M225" s="242" t="s">
        <v>1</v>
      </c>
      <c r="N225" s="243" t="s">
        <v>41</v>
      </c>
      <c r="O225" s="91"/>
      <c r="P225" s="244">
        <f>O225*H225</f>
        <v>0</v>
      </c>
      <c r="Q225" s="244">
        <v>0.1295</v>
      </c>
      <c r="R225" s="244">
        <f>Q225*H225</f>
        <v>12.691000000000001</v>
      </c>
      <c r="S225" s="244">
        <v>0</v>
      </c>
      <c r="T225" s="245">
        <f>S225*H225</f>
        <v>0</v>
      </c>
      <c r="U225" s="38"/>
      <c r="V225" s="38"/>
      <c r="W225" s="38"/>
      <c r="X225" s="38"/>
      <c r="Y225" s="38"/>
      <c r="Z225" s="38"/>
      <c r="AA225" s="38"/>
      <c r="AB225" s="38"/>
      <c r="AC225" s="38"/>
      <c r="AD225" s="38"/>
      <c r="AE225" s="38"/>
      <c r="AR225" s="246" t="s">
        <v>128</v>
      </c>
      <c r="AT225" s="246" t="s">
        <v>123</v>
      </c>
      <c r="AU225" s="246" t="s">
        <v>86</v>
      </c>
      <c r="AY225" s="17" t="s">
        <v>121</v>
      </c>
      <c r="BE225" s="247">
        <f>IF(N225="základní",J225,0)</f>
        <v>0</v>
      </c>
      <c r="BF225" s="247">
        <f>IF(N225="snížená",J225,0)</f>
        <v>0</v>
      </c>
      <c r="BG225" s="247">
        <f>IF(N225="zákl. přenesená",J225,0)</f>
        <v>0</v>
      </c>
      <c r="BH225" s="247">
        <f>IF(N225="sníž. přenesená",J225,0)</f>
        <v>0</v>
      </c>
      <c r="BI225" s="247">
        <f>IF(N225="nulová",J225,0)</f>
        <v>0</v>
      </c>
      <c r="BJ225" s="17" t="s">
        <v>84</v>
      </c>
      <c r="BK225" s="247">
        <f>ROUND(I225*H225,2)</f>
        <v>0</v>
      </c>
      <c r="BL225" s="17" t="s">
        <v>128</v>
      </c>
      <c r="BM225" s="246" t="s">
        <v>458</v>
      </c>
    </row>
    <row r="226" s="13" customFormat="1">
      <c r="A226" s="13"/>
      <c r="B226" s="248"/>
      <c r="C226" s="249"/>
      <c r="D226" s="250" t="s">
        <v>130</v>
      </c>
      <c r="E226" s="251" t="s">
        <v>1</v>
      </c>
      <c r="F226" s="252" t="s">
        <v>459</v>
      </c>
      <c r="G226" s="249"/>
      <c r="H226" s="253">
        <v>98</v>
      </c>
      <c r="I226" s="254"/>
      <c r="J226" s="249"/>
      <c r="K226" s="249"/>
      <c r="L226" s="255"/>
      <c r="M226" s="256"/>
      <c r="N226" s="257"/>
      <c r="O226" s="257"/>
      <c r="P226" s="257"/>
      <c r="Q226" s="257"/>
      <c r="R226" s="257"/>
      <c r="S226" s="257"/>
      <c r="T226" s="258"/>
      <c r="U226" s="13"/>
      <c r="V226" s="13"/>
      <c r="W226" s="13"/>
      <c r="X226" s="13"/>
      <c r="Y226" s="13"/>
      <c r="Z226" s="13"/>
      <c r="AA226" s="13"/>
      <c r="AB226" s="13"/>
      <c r="AC226" s="13"/>
      <c r="AD226" s="13"/>
      <c r="AE226" s="13"/>
      <c r="AT226" s="259" t="s">
        <v>130</v>
      </c>
      <c r="AU226" s="259" t="s">
        <v>86</v>
      </c>
      <c r="AV226" s="13" t="s">
        <v>86</v>
      </c>
      <c r="AW226" s="13" t="s">
        <v>33</v>
      </c>
      <c r="AX226" s="13" t="s">
        <v>84</v>
      </c>
      <c r="AY226" s="259" t="s">
        <v>121</v>
      </c>
    </row>
    <row r="227" s="2" customFormat="1" ht="16.5" customHeight="1">
      <c r="A227" s="38"/>
      <c r="B227" s="39"/>
      <c r="C227" s="270" t="s">
        <v>460</v>
      </c>
      <c r="D227" s="270" t="s">
        <v>173</v>
      </c>
      <c r="E227" s="271" t="s">
        <v>230</v>
      </c>
      <c r="F227" s="272" t="s">
        <v>231</v>
      </c>
      <c r="G227" s="273" t="s">
        <v>226</v>
      </c>
      <c r="H227" s="274">
        <v>98</v>
      </c>
      <c r="I227" s="275"/>
      <c r="J227" s="276">
        <f>ROUND(I227*H227,2)</f>
        <v>0</v>
      </c>
      <c r="K227" s="272" t="s">
        <v>127</v>
      </c>
      <c r="L227" s="277"/>
      <c r="M227" s="278" t="s">
        <v>1</v>
      </c>
      <c r="N227" s="279" t="s">
        <v>41</v>
      </c>
      <c r="O227" s="91"/>
      <c r="P227" s="244">
        <f>O227*H227</f>
        <v>0</v>
      </c>
      <c r="Q227" s="244">
        <v>0.044999999999999998</v>
      </c>
      <c r="R227" s="244">
        <f>Q227*H227</f>
        <v>4.4100000000000001</v>
      </c>
      <c r="S227" s="244">
        <v>0</v>
      </c>
      <c r="T227" s="245">
        <f>S227*H227</f>
        <v>0</v>
      </c>
      <c r="U227" s="38"/>
      <c r="V227" s="38"/>
      <c r="W227" s="38"/>
      <c r="X227" s="38"/>
      <c r="Y227" s="38"/>
      <c r="Z227" s="38"/>
      <c r="AA227" s="38"/>
      <c r="AB227" s="38"/>
      <c r="AC227" s="38"/>
      <c r="AD227" s="38"/>
      <c r="AE227" s="38"/>
      <c r="AR227" s="246" t="s">
        <v>156</v>
      </c>
      <c r="AT227" s="246" t="s">
        <v>173</v>
      </c>
      <c r="AU227" s="246" t="s">
        <v>86</v>
      </c>
      <c r="AY227" s="17" t="s">
        <v>121</v>
      </c>
      <c r="BE227" s="247">
        <f>IF(N227="základní",J227,0)</f>
        <v>0</v>
      </c>
      <c r="BF227" s="247">
        <f>IF(N227="snížená",J227,0)</f>
        <v>0</v>
      </c>
      <c r="BG227" s="247">
        <f>IF(N227="zákl. přenesená",J227,0)</f>
        <v>0</v>
      </c>
      <c r="BH227" s="247">
        <f>IF(N227="sníž. přenesená",J227,0)</f>
        <v>0</v>
      </c>
      <c r="BI227" s="247">
        <f>IF(N227="nulová",J227,0)</f>
        <v>0</v>
      </c>
      <c r="BJ227" s="17" t="s">
        <v>84</v>
      </c>
      <c r="BK227" s="247">
        <f>ROUND(I227*H227,2)</f>
        <v>0</v>
      </c>
      <c r="BL227" s="17" t="s">
        <v>128</v>
      </c>
      <c r="BM227" s="246" t="s">
        <v>461</v>
      </c>
    </row>
    <row r="228" s="2" customFormat="1" ht="24" customHeight="1">
      <c r="A228" s="38"/>
      <c r="B228" s="39"/>
      <c r="C228" s="235" t="s">
        <v>462</v>
      </c>
      <c r="D228" s="235" t="s">
        <v>123</v>
      </c>
      <c r="E228" s="236" t="s">
        <v>234</v>
      </c>
      <c r="F228" s="237" t="s">
        <v>235</v>
      </c>
      <c r="G228" s="238" t="s">
        <v>126</v>
      </c>
      <c r="H228" s="239">
        <v>6.125</v>
      </c>
      <c r="I228" s="240"/>
      <c r="J228" s="241">
        <f>ROUND(I228*H228,2)</f>
        <v>0</v>
      </c>
      <c r="K228" s="237" t="s">
        <v>127</v>
      </c>
      <c r="L228" s="44"/>
      <c r="M228" s="242" t="s">
        <v>1</v>
      </c>
      <c r="N228" s="243" t="s">
        <v>41</v>
      </c>
      <c r="O228" s="91"/>
      <c r="P228" s="244">
        <f>O228*H228</f>
        <v>0</v>
      </c>
      <c r="Q228" s="244">
        <v>2.2563399999999998</v>
      </c>
      <c r="R228" s="244">
        <f>Q228*H228</f>
        <v>13.820082499999998</v>
      </c>
      <c r="S228" s="244">
        <v>0</v>
      </c>
      <c r="T228" s="245">
        <f>S228*H228</f>
        <v>0</v>
      </c>
      <c r="U228" s="38"/>
      <c r="V228" s="38"/>
      <c r="W228" s="38"/>
      <c r="X228" s="38"/>
      <c r="Y228" s="38"/>
      <c r="Z228" s="38"/>
      <c r="AA228" s="38"/>
      <c r="AB228" s="38"/>
      <c r="AC228" s="38"/>
      <c r="AD228" s="38"/>
      <c r="AE228" s="38"/>
      <c r="AR228" s="246" t="s">
        <v>128</v>
      </c>
      <c r="AT228" s="246" t="s">
        <v>123</v>
      </c>
      <c r="AU228" s="246" t="s">
        <v>86</v>
      </c>
      <c r="AY228" s="17" t="s">
        <v>121</v>
      </c>
      <c r="BE228" s="247">
        <f>IF(N228="základní",J228,0)</f>
        <v>0</v>
      </c>
      <c r="BF228" s="247">
        <f>IF(N228="snížená",J228,0)</f>
        <v>0</v>
      </c>
      <c r="BG228" s="247">
        <f>IF(N228="zákl. přenesená",J228,0)</f>
        <v>0</v>
      </c>
      <c r="BH228" s="247">
        <f>IF(N228="sníž. přenesená",J228,0)</f>
        <v>0</v>
      </c>
      <c r="BI228" s="247">
        <f>IF(N228="nulová",J228,0)</f>
        <v>0</v>
      </c>
      <c r="BJ228" s="17" t="s">
        <v>84</v>
      </c>
      <c r="BK228" s="247">
        <f>ROUND(I228*H228,2)</f>
        <v>0</v>
      </c>
      <c r="BL228" s="17" t="s">
        <v>128</v>
      </c>
      <c r="BM228" s="246" t="s">
        <v>463</v>
      </c>
    </row>
    <row r="229" s="13" customFormat="1">
      <c r="A229" s="13"/>
      <c r="B229" s="248"/>
      <c r="C229" s="249"/>
      <c r="D229" s="250" t="s">
        <v>130</v>
      </c>
      <c r="E229" s="251" t="s">
        <v>1</v>
      </c>
      <c r="F229" s="252" t="s">
        <v>464</v>
      </c>
      <c r="G229" s="249"/>
      <c r="H229" s="253">
        <v>6.125</v>
      </c>
      <c r="I229" s="254"/>
      <c r="J229" s="249"/>
      <c r="K229" s="249"/>
      <c r="L229" s="255"/>
      <c r="M229" s="256"/>
      <c r="N229" s="257"/>
      <c r="O229" s="257"/>
      <c r="P229" s="257"/>
      <c r="Q229" s="257"/>
      <c r="R229" s="257"/>
      <c r="S229" s="257"/>
      <c r="T229" s="258"/>
      <c r="U229" s="13"/>
      <c r="V229" s="13"/>
      <c r="W229" s="13"/>
      <c r="X229" s="13"/>
      <c r="Y229" s="13"/>
      <c r="Z229" s="13"/>
      <c r="AA229" s="13"/>
      <c r="AB229" s="13"/>
      <c r="AC229" s="13"/>
      <c r="AD229" s="13"/>
      <c r="AE229" s="13"/>
      <c r="AT229" s="259" t="s">
        <v>130</v>
      </c>
      <c r="AU229" s="259" t="s">
        <v>86</v>
      </c>
      <c r="AV229" s="13" t="s">
        <v>86</v>
      </c>
      <c r="AW229" s="13" t="s">
        <v>33</v>
      </c>
      <c r="AX229" s="13" t="s">
        <v>84</v>
      </c>
      <c r="AY229" s="259" t="s">
        <v>121</v>
      </c>
    </row>
    <row r="230" s="2" customFormat="1" ht="24" customHeight="1">
      <c r="A230" s="38"/>
      <c r="B230" s="39"/>
      <c r="C230" s="235" t="s">
        <v>465</v>
      </c>
      <c r="D230" s="235" t="s">
        <v>123</v>
      </c>
      <c r="E230" s="236" t="s">
        <v>466</v>
      </c>
      <c r="F230" s="237" t="s">
        <v>467</v>
      </c>
      <c r="G230" s="238" t="s">
        <v>226</v>
      </c>
      <c r="H230" s="239">
        <v>120</v>
      </c>
      <c r="I230" s="240"/>
      <c r="J230" s="241">
        <f>ROUND(I230*H230,2)</f>
        <v>0</v>
      </c>
      <c r="K230" s="237" t="s">
        <v>127</v>
      </c>
      <c r="L230" s="44"/>
      <c r="M230" s="242" t="s">
        <v>1</v>
      </c>
      <c r="N230" s="243" t="s">
        <v>41</v>
      </c>
      <c r="O230" s="91"/>
      <c r="P230" s="244">
        <f>O230*H230</f>
        <v>0</v>
      </c>
      <c r="Q230" s="244">
        <v>0</v>
      </c>
      <c r="R230" s="244">
        <f>Q230*H230</f>
        <v>0</v>
      </c>
      <c r="S230" s="244">
        <v>0.00248</v>
      </c>
      <c r="T230" s="245">
        <f>S230*H230</f>
        <v>0.29759999999999998</v>
      </c>
      <c r="U230" s="38"/>
      <c r="V230" s="38"/>
      <c r="W230" s="38"/>
      <c r="X230" s="38"/>
      <c r="Y230" s="38"/>
      <c r="Z230" s="38"/>
      <c r="AA230" s="38"/>
      <c r="AB230" s="38"/>
      <c r="AC230" s="38"/>
      <c r="AD230" s="38"/>
      <c r="AE230" s="38"/>
      <c r="AR230" s="246" t="s">
        <v>128</v>
      </c>
      <c r="AT230" s="246" t="s">
        <v>123</v>
      </c>
      <c r="AU230" s="246" t="s">
        <v>86</v>
      </c>
      <c r="AY230" s="17" t="s">
        <v>121</v>
      </c>
      <c r="BE230" s="247">
        <f>IF(N230="základní",J230,0)</f>
        <v>0</v>
      </c>
      <c r="BF230" s="247">
        <f>IF(N230="snížená",J230,0)</f>
        <v>0</v>
      </c>
      <c r="BG230" s="247">
        <f>IF(N230="zákl. přenesená",J230,0)</f>
        <v>0</v>
      </c>
      <c r="BH230" s="247">
        <f>IF(N230="sníž. přenesená",J230,0)</f>
        <v>0</v>
      </c>
      <c r="BI230" s="247">
        <f>IF(N230="nulová",J230,0)</f>
        <v>0</v>
      </c>
      <c r="BJ230" s="17" t="s">
        <v>84</v>
      </c>
      <c r="BK230" s="247">
        <f>ROUND(I230*H230,2)</f>
        <v>0</v>
      </c>
      <c r="BL230" s="17" t="s">
        <v>128</v>
      </c>
      <c r="BM230" s="246" t="s">
        <v>468</v>
      </c>
    </row>
    <row r="231" s="14" customFormat="1">
      <c r="A231" s="14"/>
      <c r="B231" s="260"/>
      <c r="C231" s="261"/>
      <c r="D231" s="250" t="s">
        <v>130</v>
      </c>
      <c r="E231" s="262" t="s">
        <v>1</v>
      </c>
      <c r="F231" s="263" t="s">
        <v>401</v>
      </c>
      <c r="G231" s="261"/>
      <c r="H231" s="262" t="s">
        <v>1</v>
      </c>
      <c r="I231" s="264"/>
      <c r="J231" s="261"/>
      <c r="K231" s="261"/>
      <c r="L231" s="265"/>
      <c r="M231" s="266"/>
      <c r="N231" s="267"/>
      <c r="O231" s="267"/>
      <c r="P231" s="267"/>
      <c r="Q231" s="267"/>
      <c r="R231" s="267"/>
      <c r="S231" s="267"/>
      <c r="T231" s="268"/>
      <c r="U231" s="14"/>
      <c r="V231" s="14"/>
      <c r="W231" s="14"/>
      <c r="X231" s="14"/>
      <c r="Y231" s="14"/>
      <c r="Z231" s="14"/>
      <c r="AA231" s="14"/>
      <c r="AB231" s="14"/>
      <c r="AC231" s="14"/>
      <c r="AD231" s="14"/>
      <c r="AE231" s="14"/>
      <c r="AT231" s="269" t="s">
        <v>130</v>
      </c>
      <c r="AU231" s="269" t="s">
        <v>86</v>
      </c>
      <c r="AV231" s="14" t="s">
        <v>84</v>
      </c>
      <c r="AW231" s="14" t="s">
        <v>33</v>
      </c>
      <c r="AX231" s="14" t="s">
        <v>76</v>
      </c>
      <c r="AY231" s="269" t="s">
        <v>121</v>
      </c>
    </row>
    <row r="232" s="13" customFormat="1">
      <c r="A232" s="13"/>
      <c r="B232" s="248"/>
      <c r="C232" s="249"/>
      <c r="D232" s="250" t="s">
        <v>130</v>
      </c>
      <c r="E232" s="251" t="s">
        <v>1</v>
      </c>
      <c r="F232" s="252" t="s">
        <v>402</v>
      </c>
      <c r="G232" s="249"/>
      <c r="H232" s="253">
        <v>120</v>
      </c>
      <c r="I232" s="254"/>
      <c r="J232" s="249"/>
      <c r="K232" s="249"/>
      <c r="L232" s="255"/>
      <c r="M232" s="256"/>
      <c r="N232" s="257"/>
      <c r="O232" s="257"/>
      <c r="P232" s="257"/>
      <c r="Q232" s="257"/>
      <c r="R232" s="257"/>
      <c r="S232" s="257"/>
      <c r="T232" s="258"/>
      <c r="U232" s="13"/>
      <c r="V232" s="13"/>
      <c r="W232" s="13"/>
      <c r="X232" s="13"/>
      <c r="Y232" s="13"/>
      <c r="Z232" s="13"/>
      <c r="AA232" s="13"/>
      <c r="AB232" s="13"/>
      <c r="AC232" s="13"/>
      <c r="AD232" s="13"/>
      <c r="AE232" s="13"/>
      <c r="AT232" s="259" t="s">
        <v>130</v>
      </c>
      <c r="AU232" s="259" t="s">
        <v>86</v>
      </c>
      <c r="AV232" s="13" t="s">
        <v>86</v>
      </c>
      <c r="AW232" s="13" t="s">
        <v>33</v>
      </c>
      <c r="AX232" s="13" t="s">
        <v>84</v>
      </c>
      <c r="AY232" s="259" t="s">
        <v>121</v>
      </c>
    </row>
    <row r="233" s="2" customFormat="1" ht="48" customHeight="1">
      <c r="A233" s="38"/>
      <c r="B233" s="39"/>
      <c r="C233" s="270" t="s">
        <v>469</v>
      </c>
      <c r="D233" s="270" t="s">
        <v>173</v>
      </c>
      <c r="E233" s="271" t="s">
        <v>470</v>
      </c>
      <c r="F233" s="272" t="s">
        <v>471</v>
      </c>
      <c r="G233" s="273" t="s">
        <v>356</v>
      </c>
      <c r="H233" s="274">
        <v>1</v>
      </c>
      <c r="I233" s="275"/>
      <c r="J233" s="276">
        <f>ROUND(I233*H233,2)</f>
        <v>0</v>
      </c>
      <c r="K233" s="272" t="s">
        <v>1</v>
      </c>
      <c r="L233" s="277"/>
      <c r="M233" s="278" t="s">
        <v>1</v>
      </c>
      <c r="N233" s="279" t="s">
        <v>41</v>
      </c>
      <c r="O233" s="91"/>
      <c r="P233" s="244">
        <f>O233*H233</f>
        <v>0</v>
      </c>
      <c r="Q233" s="244">
        <v>0</v>
      </c>
      <c r="R233" s="244">
        <f>Q233*H233</f>
        <v>0</v>
      </c>
      <c r="S233" s="244">
        <v>0</v>
      </c>
      <c r="T233" s="245">
        <f>S233*H233</f>
        <v>0</v>
      </c>
      <c r="U233" s="38"/>
      <c r="V233" s="38"/>
      <c r="W233" s="38"/>
      <c r="X233" s="38"/>
      <c r="Y233" s="38"/>
      <c r="Z233" s="38"/>
      <c r="AA233" s="38"/>
      <c r="AB233" s="38"/>
      <c r="AC233" s="38"/>
      <c r="AD233" s="38"/>
      <c r="AE233" s="38"/>
      <c r="AR233" s="246" t="s">
        <v>156</v>
      </c>
      <c r="AT233" s="246" t="s">
        <v>173</v>
      </c>
      <c r="AU233" s="246" t="s">
        <v>86</v>
      </c>
      <c r="AY233" s="17" t="s">
        <v>121</v>
      </c>
      <c r="BE233" s="247">
        <f>IF(N233="základní",J233,0)</f>
        <v>0</v>
      </c>
      <c r="BF233" s="247">
        <f>IF(N233="snížená",J233,0)</f>
        <v>0</v>
      </c>
      <c r="BG233" s="247">
        <f>IF(N233="zákl. přenesená",J233,0)</f>
        <v>0</v>
      </c>
      <c r="BH233" s="247">
        <f>IF(N233="sníž. přenesená",J233,0)</f>
        <v>0</v>
      </c>
      <c r="BI233" s="247">
        <f>IF(N233="nulová",J233,0)</f>
        <v>0</v>
      </c>
      <c r="BJ233" s="17" t="s">
        <v>84</v>
      </c>
      <c r="BK233" s="247">
        <f>ROUND(I233*H233,2)</f>
        <v>0</v>
      </c>
      <c r="BL233" s="17" t="s">
        <v>128</v>
      </c>
      <c r="BM233" s="246" t="s">
        <v>472</v>
      </c>
    </row>
    <row r="234" s="14" customFormat="1">
      <c r="A234" s="14"/>
      <c r="B234" s="260"/>
      <c r="C234" s="261"/>
      <c r="D234" s="250" t="s">
        <v>130</v>
      </c>
      <c r="E234" s="262" t="s">
        <v>1</v>
      </c>
      <c r="F234" s="263" t="s">
        <v>473</v>
      </c>
      <c r="G234" s="261"/>
      <c r="H234" s="262" t="s">
        <v>1</v>
      </c>
      <c r="I234" s="264"/>
      <c r="J234" s="261"/>
      <c r="K234" s="261"/>
      <c r="L234" s="265"/>
      <c r="M234" s="266"/>
      <c r="N234" s="267"/>
      <c r="O234" s="267"/>
      <c r="P234" s="267"/>
      <c r="Q234" s="267"/>
      <c r="R234" s="267"/>
      <c r="S234" s="267"/>
      <c r="T234" s="268"/>
      <c r="U234" s="14"/>
      <c r="V234" s="14"/>
      <c r="W234" s="14"/>
      <c r="X234" s="14"/>
      <c r="Y234" s="14"/>
      <c r="Z234" s="14"/>
      <c r="AA234" s="14"/>
      <c r="AB234" s="14"/>
      <c r="AC234" s="14"/>
      <c r="AD234" s="14"/>
      <c r="AE234" s="14"/>
      <c r="AT234" s="269" t="s">
        <v>130</v>
      </c>
      <c r="AU234" s="269" t="s">
        <v>86</v>
      </c>
      <c r="AV234" s="14" t="s">
        <v>84</v>
      </c>
      <c r="AW234" s="14" t="s">
        <v>33</v>
      </c>
      <c r="AX234" s="14" t="s">
        <v>76</v>
      </c>
      <c r="AY234" s="269" t="s">
        <v>121</v>
      </c>
    </row>
    <row r="235" s="14" customFormat="1">
      <c r="A235" s="14"/>
      <c r="B235" s="260"/>
      <c r="C235" s="261"/>
      <c r="D235" s="250" t="s">
        <v>130</v>
      </c>
      <c r="E235" s="262" t="s">
        <v>1</v>
      </c>
      <c r="F235" s="263" t="s">
        <v>474</v>
      </c>
      <c r="G235" s="261"/>
      <c r="H235" s="262" t="s">
        <v>1</v>
      </c>
      <c r="I235" s="264"/>
      <c r="J235" s="261"/>
      <c r="K235" s="261"/>
      <c r="L235" s="265"/>
      <c r="M235" s="266"/>
      <c r="N235" s="267"/>
      <c r="O235" s="267"/>
      <c r="P235" s="267"/>
      <c r="Q235" s="267"/>
      <c r="R235" s="267"/>
      <c r="S235" s="267"/>
      <c r="T235" s="268"/>
      <c r="U235" s="14"/>
      <c r="V235" s="14"/>
      <c r="W235" s="14"/>
      <c r="X235" s="14"/>
      <c r="Y235" s="14"/>
      <c r="Z235" s="14"/>
      <c r="AA235" s="14"/>
      <c r="AB235" s="14"/>
      <c r="AC235" s="14"/>
      <c r="AD235" s="14"/>
      <c r="AE235" s="14"/>
      <c r="AT235" s="269" t="s">
        <v>130</v>
      </c>
      <c r="AU235" s="269" t="s">
        <v>86</v>
      </c>
      <c r="AV235" s="14" t="s">
        <v>84</v>
      </c>
      <c r="AW235" s="14" t="s">
        <v>33</v>
      </c>
      <c r="AX235" s="14" t="s">
        <v>76</v>
      </c>
      <c r="AY235" s="269" t="s">
        <v>121</v>
      </c>
    </row>
    <row r="236" s="13" customFormat="1">
      <c r="A236" s="13"/>
      <c r="B236" s="248"/>
      <c r="C236" s="249"/>
      <c r="D236" s="250" t="s">
        <v>130</v>
      </c>
      <c r="E236" s="251" t="s">
        <v>1</v>
      </c>
      <c r="F236" s="252" t="s">
        <v>84</v>
      </c>
      <c r="G236" s="249"/>
      <c r="H236" s="253">
        <v>1</v>
      </c>
      <c r="I236" s="254"/>
      <c r="J236" s="249"/>
      <c r="K236" s="249"/>
      <c r="L236" s="255"/>
      <c r="M236" s="256"/>
      <c r="N236" s="257"/>
      <c r="O236" s="257"/>
      <c r="P236" s="257"/>
      <c r="Q236" s="257"/>
      <c r="R236" s="257"/>
      <c r="S236" s="257"/>
      <c r="T236" s="258"/>
      <c r="U236" s="13"/>
      <c r="V236" s="13"/>
      <c r="W236" s="13"/>
      <c r="X236" s="13"/>
      <c r="Y236" s="13"/>
      <c r="Z236" s="13"/>
      <c r="AA236" s="13"/>
      <c r="AB236" s="13"/>
      <c r="AC236" s="13"/>
      <c r="AD236" s="13"/>
      <c r="AE236" s="13"/>
      <c r="AT236" s="259" t="s">
        <v>130</v>
      </c>
      <c r="AU236" s="259" t="s">
        <v>86</v>
      </c>
      <c r="AV236" s="13" t="s">
        <v>86</v>
      </c>
      <c r="AW236" s="13" t="s">
        <v>33</v>
      </c>
      <c r="AX236" s="13" t="s">
        <v>84</v>
      </c>
      <c r="AY236" s="259" t="s">
        <v>121</v>
      </c>
    </row>
    <row r="237" s="12" customFormat="1" ht="22.8" customHeight="1">
      <c r="A237" s="12"/>
      <c r="B237" s="219"/>
      <c r="C237" s="220"/>
      <c r="D237" s="221" t="s">
        <v>75</v>
      </c>
      <c r="E237" s="233" t="s">
        <v>248</v>
      </c>
      <c r="F237" s="233" t="s">
        <v>249</v>
      </c>
      <c r="G237" s="220"/>
      <c r="H237" s="220"/>
      <c r="I237" s="223"/>
      <c r="J237" s="234">
        <f>BK237</f>
        <v>0</v>
      </c>
      <c r="K237" s="220"/>
      <c r="L237" s="225"/>
      <c r="M237" s="226"/>
      <c r="N237" s="227"/>
      <c r="O237" s="227"/>
      <c r="P237" s="228">
        <f>SUM(P238:P241)</f>
        <v>0</v>
      </c>
      <c r="Q237" s="227"/>
      <c r="R237" s="228">
        <f>SUM(R238:R241)</f>
        <v>0</v>
      </c>
      <c r="S237" s="227"/>
      <c r="T237" s="229">
        <f>SUM(T238:T241)</f>
        <v>0</v>
      </c>
      <c r="U237" s="12"/>
      <c r="V237" s="12"/>
      <c r="W237" s="12"/>
      <c r="X237" s="12"/>
      <c r="Y237" s="12"/>
      <c r="Z237" s="12"/>
      <c r="AA237" s="12"/>
      <c r="AB237" s="12"/>
      <c r="AC237" s="12"/>
      <c r="AD237" s="12"/>
      <c r="AE237" s="12"/>
      <c r="AR237" s="230" t="s">
        <v>84</v>
      </c>
      <c r="AT237" s="231" t="s">
        <v>75</v>
      </c>
      <c r="AU237" s="231" t="s">
        <v>84</v>
      </c>
      <c r="AY237" s="230" t="s">
        <v>121</v>
      </c>
      <c r="BK237" s="232">
        <f>SUM(BK238:BK241)</f>
        <v>0</v>
      </c>
    </row>
    <row r="238" s="2" customFormat="1" ht="16.5" customHeight="1">
      <c r="A238" s="38"/>
      <c r="B238" s="39"/>
      <c r="C238" s="235" t="s">
        <v>475</v>
      </c>
      <c r="D238" s="235" t="s">
        <v>123</v>
      </c>
      <c r="E238" s="236" t="s">
        <v>251</v>
      </c>
      <c r="F238" s="237" t="s">
        <v>252</v>
      </c>
      <c r="G238" s="238" t="s">
        <v>159</v>
      </c>
      <c r="H238" s="239">
        <v>0.73799999999999999</v>
      </c>
      <c r="I238" s="240"/>
      <c r="J238" s="241">
        <f>ROUND(I238*H238,2)</f>
        <v>0</v>
      </c>
      <c r="K238" s="237" t="s">
        <v>127</v>
      </c>
      <c r="L238" s="44"/>
      <c r="M238" s="242" t="s">
        <v>1</v>
      </c>
      <c r="N238" s="243" t="s">
        <v>41</v>
      </c>
      <c r="O238" s="91"/>
      <c r="P238" s="244">
        <f>O238*H238</f>
        <v>0</v>
      </c>
      <c r="Q238" s="244">
        <v>0</v>
      </c>
      <c r="R238" s="244">
        <f>Q238*H238</f>
        <v>0</v>
      </c>
      <c r="S238" s="244">
        <v>0</v>
      </c>
      <c r="T238" s="245">
        <f>S238*H238</f>
        <v>0</v>
      </c>
      <c r="U238" s="38"/>
      <c r="V238" s="38"/>
      <c r="W238" s="38"/>
      <c r="X238" s="38"/>
      <c r="Y238" s="38"/>
      <c r="Z238" s="38"/>
      <c r="AA238" s="38"/>
      <c r="AB238" s="38"/>
      <c r="AC238" s="38"/>
      <c r="AD238" s="38"/>
      <c r="AE238" s="38"/>
      <c r="AR238" s="246" t="s">
        <v>128</v>
      </c>
      <c r="AT238" s="246" t="s">
        <v>123</v>
      </c>
      <c r="AU238" s="246" t="s">
        <v>86</v>
      </c>
      <c r="AY238" s="17" t="s">
        <v>121</v>
      </c>
      <c r="BE238" s="247">
        <f>IF(N238="základní",J238,0)</f>
        <v>0</v>
      </c>
      <c r="BF238" s="247">
        <f>IF(N238="snížená",J238,0)</f>
        <v>0</v>
      </c>
      <c r="BG238" s="247">
        <f>IF(N238="zákl. přenesená",J238,0)</f>
        <v>0</v>
      </c>
      <c r="BH238" s="247">
        <f>IF(N238="sníž. přenesená",J238,0)</f>
        <v>0</v>
      </c>
      <c r="BI238" s="247">
        <f>IF(N238="nulová",J238,0)</f>
        <v>0</v>
      </c>
      <c r="BJ238" s="17" t="s">
        <v>84</v>
      </c>
      <c r="BK238" s="247">
        <f>ROUND(I238*H238,2)</f>
        <v>0</v>
      </c>
      <c r="BL238" s="17" t="s">
        <v>128</v>
      </c>
      <c r="BM238" s="246" t="s">
        <v>476</v>
      </c>
    </row>
    <row r="239" s="2" customFormat="1" ht="24" customHeight="1">
      <c r="A239" s="38"/>
      <c r="B239" s="39"/>
      <c r="C239" s="235" t="s">
        <v>477</v>
      </c>
      <c r="D239" s="235" t="s">
        <v>123</v>
      </c>
      <c r="E239" s="236" t="s">
        <v>255</v>
      </c>
      <c r="F239" s="237" t="s">
        <v>256</v>
      </c>
      <c r="G239" s="238" t="s">
        <v>159</v>
      </c>
      <c r="H239" s="239">
        <v>0.73799999999999999</v>
      </c>
      <c r="I239" s="240"/>
      <c r="J239" s="241">
        <f>ROUND(I239*H239,2)</f>
        <v>0</v>
      </c>
      <c r="K239" s="237" t="s">
        <v>127</v>
      </c>
      <c r="L239" s="44"/>
      <c r="M239" s="242" t="s">
        <v>1</v>
      </c>
      <c r="N239" s="243" t="s">
        <v>41</v>
      </c>
      <c r="O239" s="91"/>
      <c r="P239" s="244">
        <f>O239*H239</f>
        <v>0</v>
      </c>
      <c r="Q239" s="244">
        <v>0</v>
      </c>
      <c r="R239" s="244">
        <f>Q239*H239</f>
        <v>0</v>
      </c>
      <c r="S239" s="244">
        <v>0</v>
      </c>
      <c r="T239" s="245">
        <f>S239*H239</f>
        <v>0</v>
      </c>
      <c r="U239" s="38"/>
      <c r="V239" s="38"/>
      <c r="W239" s="38"/>
      <c r="X239" s="38"/>
      <c r="Y239" s="38"/>
      <c r="Z239" s="38"/>
      <c r="AA239" s="38"/>
      <c r="AB239" s="38"/>
      <c r="AC239" s="38"/>
      <c r="AD239" s="38"/>
      <c r="AE239" s="38"/>
      <c r="AR239" s="246" t="s">
        <v>128</v>
      </c>
      <c r="AT239" s="246" t="s">
        <v>123</v>
      </c>
      <c r="AU239" s="246" t="s">
        <v>86</v>
      </c>
      <c r="AY239" s="17" t="s">
        <v>121</v>
      </c>
      <c r="BE239" s="247">
        <f>IF(N239="základní",J239,0)</f>
        <v>0</v>
      </c>
      <c r="BF239" s="247">
        <f>IF(N239="snížená",J239,0)</f>
        <v>0</v>
      </c>
      <c r="BG239" s="247">
        <f>IF(N239="zákl. přenesená",J239,0)</f>
        <v>0</v>
      </c>
      <c r="BH239" s="247">
        <f>IF(N239="sníž. přenesená",J239,0)</f>
        <v>0</v>
      </c>
      <c r="BI239" s="247">
        <f>IF(N239="nulová",J239,0)</f>
        <v>0</v>
      </c>
      <c r="BJ239" s="17" t="s">
        <v>84</v>
      </c>
      <c r="BK239" s="247">
        <f>ROUND(I239*H239,2)</f>
        <v>0</v>
      </c>
      <c r="BL239" s="17" t="s">
        <v>128</v>
      </c>
      <c r="BM239" s="246" t="s">
        <v>478</v>
      </c>
    </row>
    <row r="240" s="2" customFormat="1" ht="24" customHeight="1">
      <c r="A240" s="38"/>
      <c r="B240" s="39"/>
      <c r="C240" s="235" t="s">
        <v>479</v>
      </c>
      <c r="D240" s="235" t="s">
        <v>123</v>
      </c>
      <c r="E240" s="236" t="s">
        <v>259</v>
      </c>
      <c r="F240" s="237" t="s">
        <v>260</v>
      </c>
      <c r="G240" s="238" t="s">
        <v>159</v>
      </c>
      <c r="H240" s="239">
        <v>0.73799999999999999</v>
      </c>
      <c r="I240" s="240"/>
      <c r="J240" s="241">
        <f>ROUND(I240*H240,2)</f>
        <v>0</v>
      </c>
      <c r="K240" s="237" t="s">
        <v>127</v>
      </c>
      <c r="L240" s="44"/>
      <c r="M240" s="242" t="s">
        <v>1</v>
      </c>
      <c r="N240" s="243" t="s">
        <v>41</v>
      </c>
      <c r="O240" s="91"/>
      <c r="P240" s="244">
        <f>O240*H240</f>
        <v>0</v>
      </c>
      <c r="Q240" s="244">
        <v>0</v>
      </c>
      <c r="R240" s="244">
        <f>Q240*H240</f>
        <v>0</v>
      </c>
      <c r="S240" s="244">
        <v>0</v>
      </c>
      <c r="T240" s="245">
        <f>S240*H240</f>
        <v>0</v>
      </c>
      <c r="U240" s="38"/>
      <c r="V240" s="38"/>
      <c r="W240" s="38"/>
      <c r="X240" s="38"/>
      <c r="Y240" s="38"/>
      <c r="Z240" s="38"/>
      <c r="AA240" s="38"/>
      <c r="AB240" s="38"/>
      <c r="AC240" s="38"/>
      <c r="AD240" s="38"/>
      <c r="AE240" s="38"/>
      <c r="AR240" s="246" t="s">
        <v>128</v>
      </c>
      <c r="AT240" s="246" t="s">
        <v>123</v>
      </c>
      <c r="AU240" s="246" t="s">
        <v>86</v>
      </c>
      <c r="AY240" s="17" t="s">
        <v>121</v>
      </c>
      <c r="BE240" s="247">
        <f>IF(N240="základní",J240,0)</f>
        <v>0</v>
      </c>
      <c r="BF240" s="247">
        <f>IF(N240="snížená",J240,0)</f>
        <v>0</v>
      </c>
      <c r="BG240" s="247">
        <f>IF(N240="zákl. přenesená",J240,0)</f>
        <v>0</v>
      </c>
      <c r="BH240" s="247">
        <f>IF(N240="sníž. přenesená",J240,0)</f>
        <v>0</v>
      </c>
      <c r="BI240" s="247">
        <f>IF(N240="nulová",J240,0)</f>
        <v>0</v>
      </c>
      <c r="BJ240" s="17" t="s">
        <v>84</v>
      </c>
      <c r="BK240" s="247">
        <f>ROUND(I240*H240,2)</f>
        <v>0</v>
      </c>
      <c r="BL240" s="17" t="s">
        <v>128</v>
      </c>
      <c r="BM240" s="246" t="s">
        <v>480</v>
      </c>
    </row>
    <row r="241" s="2" customFormat="1" ht="24" customHeight="1">
      <c r="A241" s="38"/>
      <c r="B241" s="39"/>
      <c r="C241" s="235" t="s">
        <v>481</v>
      </c>
      <c r="D241" s="235" t="s">
        <v>123</v>
      </c>
      <c r="E241" s="236" t="s">
        <v>263</v>
      </c>
      <c r="F241" s="237" t="s">
        <v>264</v>
      </c>
      <c r="G241" s="238" t="s">
        <v>159</v>
      </c>
      <c r="H241" s="239">
        <v>0.73799999999999999</v>
      </c>
      <c r="I241" s="240"/>
      <c r="J241" s="241">
        <f>ROUND(I241*H241,2)</f>
        <v>0</v>
      </c>
      <c r="K241" s="237" t="s">
        <v>127</v>
      </c>
      <c r="L241" s="44"/>
      <c r="M241" s="242" t="s">
        <v>1</v>
      </c>
      <c r="N241" s="243" t="s">
        <v>41</v>
      </c>
      <c r="O241" s="91"/>
      <c r="P241" s="244">
        <f>O241*H241</f>
        <v>0</v>
      </c>
      <c r="Q241" s="244">
        <v>0</v>
      </c>
      <c r="R241" s="244">
        <f>Q241*H241</f>
        <v>0</v>
      </c>
      <c r="S241" s="244">
        <v>0</v>
      </c>
      <c r="T241" s="245">
        <f>S241*H241</f>
        <v>0</v>
      </c>
      <c r="U241" s="38"/>
      <c r="V241" s="38"/>
      <c r="W241" s="38"/>
      <c r="X241" s="38"/>
      <c r="Y241" s="38"/>
      <c r="Z241" s="38"/>
      <c r="AA241" s="38"/>
      <c r="AB241" s="38"/>
      <c r="AC241" s="38"/>
      <c r="AD241" s="38"/>
      <c r="AE241" s="38"/>
      <c r="AR241" s="246" t="s">
        <v>128</v>
      </c>
      <c r="AT241" s="246" t="s">
        <v>123</v>
      </c>
      <c r="AU241" s="246" t="s">
        <v>86</v>
      </c>
      <c r="AY241" s="17" t="s">
        <v>121</v>
      </c>
      <c r="BE241" s="247">
        <f>IF(N241="základní",J241,0)</f>
        <v>0</v>
      </c>
      <c r="BF241" s="247">
        <f>IF(N241="snížená",J241,0)</f>
        <v>0</v>
      </c>
      <c r="BG241" s="247">
        <f>IF(N241="zákl. přenesená",J241,0)</f>
        <v>0</v>
      </c>
      <c r="BH241" s="247">
        <f>IF(N241="sníž. přenesená",J241,0)</f>
        <v>0</v>
      </c>
      <c r="BI241" s="247">
        <f>IF(N241="nulová",J241,0)</f>
        <v>0</v>
      </c>
      <c r="BJ241" s="17" t="s">
        <v>84</v>
      </c>
      <c r="BK241" s="247">
        <f>ROUND(I241*H241,2)</f>
        <v>0</v>
      </c>
      <c r="BL241" s="17" t="s">
        <v>128</v>
      </c>
      <c r="BM241" s="246" t="s">
        <v>482</v>
      </c>
    </row>
    <row r="242" s="12" customFormat="1" ht="22.8" customHeight="1">
      <c r="A242" s="12"/>
      <c r="B242" s="219"/>
      <c r="C242" s="220"/>
      <c r="D242" s="221" t="s">
        <v>75</v>
      </c>
      <c r="E242" s="233" t="s">
        <v>266</v>
      </c>
      <c r="F242" s="233" t="s">
        <v>267</v>
      </c>
      <c r="G242" s="220"/>
      <c r="H242" s="220"/>
      <c r="I242" s="223"/>
      <c r="J242" s="234">
        <f>BK242</f>
        <v>0</v>
      </c>
      <c r="K242" s="220"/>
      <c r="L242" s="225"/>
      <c r="M242" s="226"/>
      <c r="N242" s="227"/>
      <c r="O242" s="227"/>
      <c r="P242" s="228">
        <f>SUM(P243:P244)</f>
        <v>0</v>
      </c>
      <c r="Q242" s="227"/>
      <c r="R242" s="228">
        <f>SUM(R243:R244)</f>
        <v>0</v>
      </c>
      <c r="S242" s="227"/>
      <c r="T242" s="229">
        <f>SUM(T243:T244)</f>
        <v>0</v>
      </c>
      <c r="U242" s="12"/>
      <c r="V242" s="12"/>
      <c r="W242" s="12"/>
      <c r="X242" s="12"/>
      <c r="Y242" s="12"/>
      <c r="Z242" s="12"/>
      <c r="AA242" s="12"/>
      <c r="AB242" s="12"/>
      <c r="AC242" s="12"/>
      <c r="AD242" s="12"/>
      <c r="AE242" s="12"/>
      <c r="AR242" s="230" t="s">
        <v>84</v>
      </c>
      <c r="AT242" s="231" t="s">
        <v>75</v>
      </c>
      <c r="AU242" s="231" t="s">
        <v>84</v>
      </c>
      <c r="AY242" s="230" t="s">
        <v>121</v>
      </c>
      <c r="BK242" s="232">
        <f>SUM(BK243:BK244)</f>
        <v>0</v>
      </c>
    </row>
    <row r="243" s="2" customFormat="1" ht="24" customHeight="1">
      <c r="A243" s="38"/>
      <c r="B243" s="39"/>
      <c r="C243" s="235" t="s">
        <v>483</v>
      </c>
      <c r="D243" s="235" t="s">
        <v>123</v>
      </c>
      <c r="E243" s="236" t="s">
        <v>269</v>
      </c>
      <c r="F243" s="237" t="s">
        <v>270</v>
      </c>
      <c r="G243" s="238" t="s">
        <v>159</v>
      </c>
      <c r="H243" s="239">
        <v>71.072999999999993</v>
      </c>
      <c r="I243" s="240"/>
      <c r="J243" s="241">
        <f>ROUND(I243*H243,2)</f>
        <v>0</v>
      </c>
      <c r="K243" s="237" t="s">
        <v>127</v>
      </c>
      <c r="L243" s="44"/>
      <c r="M243" s="242" t="s">
        <v>1</v>
      </c>
      <c r="N243" s="243" t="s">
        <v>41</v>
      </c>
      <c r="O243" s="91"/>
      <c r="P243" s="244">
        <f>O243*H243</f>
        <v>0</v>
      </c>
      <c r="Q243" s="244">
        <v>0</v>
      </c>
      <c r="R243" s="244">
        <f>Q243*H243</f>
        <v>0</v>
      </c>
      <c r="S243" s="244">
        <v>0</v>
      </c>
      <c r="T243" s="245">
        <f>S243*H243</f>
        <v>0</v>
      </c>
      <c r="U243" s="38"/>
      <c r="V243" s="38"/>
      <c r="W243" s="38"/>
      <c r="X243" s="38"/>
      <c r="Y243" s="38"/>
      <c r="Z243" s="38"/>
      <c r="AA243" s="38"/>
      <c r="AB243" s="38"/>
      <c r="AC243" s="38"/>
      <c r="AD243" s="38"/>
      <c r="AE243" s="38"/>
      <c r="AR243" s="246" t="s">
        <v>128</v>
      </c>
      <c r="AT243" s="246" t="s">
        <v>123</v>
      </c>
      <c r="AU243" s="246" t="s">
        <v>86</v>
      </c>
      <c r="AY243" s="17" t="s">
        <v>121</v>
      </c>
      <c r="BE243" s="247">
        <f>IF(N243="základní",J243,0)</f>
        <v>0</v>
      </c>
      <c r="BF243" s="247">
        <f>IF(N243="snížená",J243,0)</f>
        <v>0</v>
      </c>
      <c r="BG243" s="247">
        <f>IF(N243="zákl. přenesená",J243,0)</f>
        <v>0</v>
      </c>
      <c r="BH243" s="247">
        <f>IF(N243="sníž. přenesená",J243,0)</f>
        <v>0</v>
      </c>
      <c r="BI243" s="247">
        <f>IF(N243="nulová",J243,0)</f>
        <v>0</v>
      </c>
      <c r="BJ243" s="17" t="s">
        <v>84</v>
      </c>
      <c r="BK243" s="247">
        <f>ROUND(I243*H243,2)</f>
        <v>0</v>
      </c>
      <c r="BL243" s="17" t="s">
        <v>128</v>
      </c>
      <c r="BM243" s="246" t="s">
        <v>484</v>
      </c>
    </row>
    <row r="244" s="13" customFormat="1">
      <c r="A244" s="13"/>
      <c r="B244" s="248"/>
      <c r="C244" s="249"/>
      <c r="D244" s="250" t="s">
        <v>130</v>
      </c>
      <c r="E244" s="251" t="s">
        <v>1</v>
      </c>
      <c r="F244" s="252" t="s">
        <v>485</v>
      </c>
      <c r="G244" s="249"/>
      <c r="H244" s="253">
        <v>71.072999999999993</v>
      </c>
      <c r="I244" s="254"/>
      <c r="J244" s="249"/>
      <c r="K244" s="249"/>
      <c r="L244" s="255"/>
      <c r="M244" s="256"/>
      <c r="N244" s="257"/>
      <c r="O244" s="257"/>
      <c r="P244" s="257"/>
      <c r="Q244" s="257"/>
      <c r="R244" s="257"/>
      <c r="S244" s="257"/>
      <c r="T244" s="258"/>
      <c r="U244" s="13"/>
      <c r="V244" s="13"/>
      <c r="W244" s="13"/>
      <c r="X244" s="13"/>
      <c r="Y244" s="13"/>
      <c r="Z244" s="13"/>
      <c r="AA244" s="13"/>
      <c r="AB244" s="13"/>
      <c r="AC244" s="13"/>
      <c r="AD244" s="13"/>
      <c r="AE244" s="13"/>
      <c r="AT244" s="259" t="s">
        <v>130</v>
      </c>
      <c r="AU244" s="259" t="s">
        <v>86</v>
      </c>
      <c r="AV244" s="13" t="s">
        <v>86</v>
      </c>
      <c r="AW244" s="13" t="s">
        <v>33</v>
      </c>
      <c r="AX244" s="13" t="s">
        <v>84</v>
      </c>
      <c r="AY244" s="259" t="s">
        <v>121</v>
      </c>
    </row>
    <row r="245" s="12" customFormat="1" ht="25.92" customHeight="1">
      <c r="A245" s="12"/>
      <c r="B245" s="219"/>
      <c r="C245" s="220"/>
      <c r="D245" s="221" t="s">
        <v>75</v>
      </c>
      <c r="E245" s="222" t="s">
        <v>486</v>
      </c>
      <c r="F245" s="222" t="s">
        <v>487</v>
      </c>
      <c r="G245" s="220"/>
      <c r="H245" s="220"/>
      <c r="I245" s="223"/>
      <c r="J245" s="224">
        <f>BK245</f>
        <v>0</v>
      </c>
      <c r="K245" s="220"/>
      <c r="L245" s="225"/>
      <c r="M245" s="226"/>
      <c r="N245" s="227"/>
      <c r="O245" s="227"/>
      <c r="P245" s="228">
        <f>P246+P249</f>
        <v>0</v>
      </c>
      <c r="Q245" s="227"/>
      <c r="R245" s="228">
        <f>R246+R249</f>
        <v>0.086333550000000009</v>
      </c>
      <c r="S245" s="227"/>
      <c r="T245" s="229">
        <f>T246+T249</f>
        <v>0</v>
      </c>
      <c r="U245" s="12"/>
      <c r="V245" s="12"/>
      <c r="W245" s="12"/>
      <c r="X245" s="12"/>
      <c r="Y245" s="12"/>
      <c r="Z245" s="12"/>
      <c r="AA245" s="12"/>
      <c r="AB245" s="12"/>
      <c r="AC245" s="12"/>
      <c r="AD245" s="12"/>
      <c r="AE245" s="12"/>
      <c r="AR245" s="230" t="s">
        <v>86</v>
      </c>
      <c r="AT245" s="231" t="s">
        <v>75</v>
      </c>
      <c r="AU245" s="231" t="s">
        <v>76</v>
      </c>
      <c r="AY245" s="230" t="s">
        <v>121</v>
      </c>
      <c r="BK245" s="232">
        <f>BK246+BK249</f>
        <v>0</v>
      </c>
    </row>
    <row r="246" s="12" customFormat="1" ht="22.8" customHeight="1">
      <c r="A246" s="12"/>
      <c r="B246" s="219"/>
      <c r="C246" s="220"/>
      <c r="D246" s="221" t="s">
        <v>75</v>
      </c>
      <c r="E246" s="233" t="s">
        <v>488</v>
      </c>
      <c r="F246" s="233" t="s">
        <v>489</v>
      </c>
      <c r="G246" s="220"/>
      <c r="H246" s="220"/>
      <c r="I246" s="223"/>
      <c r="J246" s="234">
        <f>BK246</f>
        <v>0</v>
      </c>
      <c r="K246" s="220"/>
      <c r="L246" s="225"/>
      <c r="M246" s="226"/>
      <c r="N246" s="227"/>
      <c r="O246" s="227"/>
      <c r="P246" s="228">
        <f>SUM(P247:P248)</f>
        <v>0</v>
      </c>
      <c r="Q246" s="227"/>
      <c r="R246" s="228">
        <f>SUM(R247:R248)</f>
        <v>0.050849999999999999</v>
      </c>
      <c r="S246" s="227"/>
      <c r="T246" s="229">
        <f>SUM(T247:T248)</f>
        <v>0</v>
      </c>
      <c r="U246" s="12"/>
      <c r="V246" s="12"/>
      <c r="W246" s="12"/>
      <c r="X246" s="12"/>
      <c r="Y246" s="12"/>
      <c r="Z246" s="12"/>
      <c r="AA246" s="12"/>
      <c r="AB246" s="12"/>
      <c r="AC246" s="12"/>
      <c r="AD246" s="12"/>
      <c r="AE246" s="12"/>
      <c r="AR246" s="230" t="s">
        <v>86</v>
      </c>
      <c r="AT246" s="231" t="s">
        <v>75</v>
      </c>
      <c r="AU246" s="231" t="s">
        <v>84</v>
      </c>
      <c r="AY246" s="230" t="s">
        <v>121</v>
      </c>
      <c r="BK246" s="232">
        <f>SUM(BK247:BK248)</f>
        <v>0</v>
      </c>
    </row>
    <row r="247" s="2" customFormat="1" ht="24" customHeight="1">
      <c r="A247" s="38"/>
      <c r="B247" s="39"/>
      <c r="C247" s="235" t="s">
        <v>490</v>
      </c>
      <c r="D247" s="235" t="s">
        <v>123</v>
      </c>
      <c r="E247" s="236" t="s">
        <v>491</v>
      </c>
      <c r="F247" s="237" t="s">
        <v>492</v>
      </c>
      <c r="G247" s="238" t="s">
        <v>226</v>
      </c>
      <c r="H247" s="239">
        <v>9</v>
      </c>
      <c r="I247" s="240"/>
      <c r="J247" s="241">
        <f>ROUND(I247*H247,2)</f>
        <v>0</v>
      </c>
      <c r="K247" s="237" t="s">
        <v>127</v>
      </c>
      <c r="L247" s="44"/>
      <c r="M247" s="242" t="s">
        <v>1</v>
      </c>
      <c r="N247" s="243" t="s">
        <v>41</v>
      </c>
      <c r="O247" s="91"/>
      <c r="P247" s="244">
        <f>O247*H247</f>
        <v>0</v>
      </c>
      <c r="Q247" s="244">
        <v>0.0056499999999999996</v>
      </c>
      <c r="R247" s="244">
        <f>Q247*H247</f>
        <v>0.050849999999999999</v>
      </c>
      <c r="S247" s="244">
        <v>0</v>
      </c>
      <c r="T247" s="245">
        <f>S247*H247</f>
        <v>0</v>
      </c>
      <c r="U247" s="38"/>
      <c r="V247" s="38"/>
      <c r="W247" s="38"/>
      <c r="X247" s="38"/>
      <c r="Y247" s="38"/>
      <c r="Z247" s="38"/>
      <c r="AA247" s="38"/>
      <c r="AB247" s="38"/>
      <c r="AC247" s="38"/>
      <c r="AD247" s="38"/>
      <c r="AE247" s="38"/>
      <c r="AR247" s="246" t="s">
        <v>199</v>
      </c>
      <c r="AT247" s="246" t="s">
        <v>123</v>
      </c>
      <c r="AU247" s="246" t="s">
        <v>86</v>
      </c>
      <c r="AY247" s="17" t="s">
        <v>121</v>
      </c>
      <c r="BE247" s="247">
        <f>IF(N247="základní",J247,0)</f>
        <v>0</v>
      </c>
      <c r="BF247" s="247">
        <f>IF(N247="snížená",J247,0)</f>
        <v>0</v>
      </c>
      <c r="BG247" s="247">
        <f>IF(N247="zákl. přenesená",J247,0)</f>
        <v>0</v>
      </c>
      <c r="BH247" s="247">
        <f>IF(N247="sníž. přenesená",J247,0)</f>
        <v>0</v>
      </c>
      <c r="BI247" s="247">
        <f>IF(N247="nulová",J247,0)</f>
        <v>0</v>
      </c>
      <c r="BJ247" s="17" t="s">
        <v>84</v>
      </c>
      <c r="BK247" s="247">
        <f>ROUND(I247*H247,2)</f>
        <v>0</v>
      </c>
      <c r="BL247" s="17" t="s">
        <v>199</v>
      </c>
      <c r="BM247" s="246" t="s">
        <v>493</v>
      </c>
    </row>
    <row r="248" s="2" customFormat="1" ht="24" customHeight="1">
      <c r="A248" s="38"/>
      <c r="B248" s="39"/>
      <c r="C248" s="235" t="s">
        <v>494</v>
      </c>
      <c r="D248" s="235" t="s">
        <v>123</v>
      </c>
      <c r="E248" s="236" t="s">
        <v>495</v>
      </c>
      <c r="F248" s="237" t="s">
        <v>496</v>
      </c>
      <c r="G248" s="238" t="s">
        <v>356</v>
      </c>
      <c r="H248" s="239">
        <v>4</v>
      </c>
      <c r="I248" s="240"/>
      <c r="J248" s="241">
        <f>ROUND(I248*H248,2)</f>
        <v>0</v>
      </c>
      <c r="K248" s="237" t="s">
        <v>127</v>
      </c>
      <c r="L248" s="44"/>
      <c r="M248" s="242" t="s">
        <v>1</v>
      </c>
      <c r="N248" s="243" t="s">
        <v>41</v>
      </c>
      <c r="O248" s="91"/>
      <c r="P248" s="244">
        <f>O248*H248</f>
        <v>0</v>
      </c>
      <c r="Q248" s="244">
        <v>0</v>
      </c>
      <c r="R248" s="244">
        <f>Q248*H248</f>
        <v>0</v>
      </c>
      <c r="S248" s="244">
        <v>0</v>
      </c>
      <c r="T248" s="245">
        <f>S248*H248</f>
        <v>0</v>
      </c>
      <c r="U248" s="38"/>
      <c r="V248" s="38"/>
      <c r="W248" s="38"/>
      <c r="X248" s="38"/>
      <c r="Y248" s="38"/>
      <c r="Z248" s="38"/>
      <c r="AA248" s="38"/>
      <c r="AB248" s="38"/>
      <c r="AC248" s="38"/>
      <c r="AD248" s="38"/>
      <c r="AE248" s="38"/>
      <c r="AR248" s="246" t="s">
        <v>199</v>
      </c>
      <c r="AT248" s="246" t="s">
        <v>123</v>
      </c>
      <c r="AU248" s="246" t="s">
        <v>86</v>
      </c>
      <c r="AY248" s="17" t="s">
        <v>121</v>
      </c>
      <c r="BE248" s="247">
        <f>IF(N248="základní",J248,0)</f>
        <v>0</v>
      </c>
      <c r="BF248" s="247">
        <f>IF(N248="snížená",J248,0)</f>
        <v>0</v>
      </c>
      <c r="BG248" s="247">
        <f>IF(N248="zákl. přenesená",J248,0)</f>
        <v>0</v>
      </c>
      <c r="BH248" s="247">
        <f>IF(N248="sníž. přenesená",J248,0)</f>
        <v>0</v>
      </c>
      <c r="BI248" s="247">
        <f>IF(N248="nulová",J248,0)</f>
        <v>0</v>
      </c>
      <c r="BJ248" s="17" t="s">
        <v>84</v>
      </c>
      <c r="BK248" s="247">
        <f>ROUND(I248*H248,2)</f>
        <v>0</v>
      </c>
      <c r="BL248" s="17" t="s">
        <v>199</v>
      </c>
      <c r="BM248" s="246" t="s">
        <v>497</v>
      </c>
    </row>
    <row r="249" s="12" customFormat="1" ht="22.8" customHeight="1">
      <c r="A249" s="12"/>
      <c r="B249" s="219"/>
      <c r="C249" s="220"/>
      <c r="D249" s="221" t="s">
        <v>75</v>
      </c>
      <c r="E249" s="233" t="s">
        <v>498</v>
      </c>
      <c r="F249" s="233" t="s">
        <v>499</v>
      </c>
      <c r="G249" s="220"/>
      <c r="H249" s="220"/>
      <c r="I249" s="223"/>
      <c r="J249" s="234">
        <f>BK249</f>
        <v>0</v>
      </c>
      <c r="K249" s="220"/>
      <c r="L249" s="225"/>
      <c r="M249" s="226"/>
      <c r="N249" s="227"/>
      <c r="O249" s="227"/>
      <c r="P249" s="228">
        <f>SUM(P250:P265)</f>
        <v>0</v>
      </c>
      <c r="Q249" s="227"/>
      <c r="R249" s="228">
        <f>SUM(R250:R265)</f>
        <v>0.035483550000000003</v>
      </c>
      <c r="S249" s="227"/>
      <c r="T249" s="229">
        <f>SUM(T250:T265)</f>
        <v>0</v>
      </c>
      <c r="U249" s="12"/>
      <c r="V249" s="12"/>
      <c r="W249" s="12"/>
      <c r="X249" s="12"/>
      <c r="Y249" s="12"/>
      <c r="Z249" s="12"/>
      <c r="AA249" s="12"/>
      <c r="AB249" s="12"/>
      <c r="AC249" s="12"/>
      <c r="AD249" s="12"/>
      <c r="AE249" s="12"/>
      <c r="AR249" s="230" t="s">
        <v>86</v>
      </c>
      <c r="AT249" s="231" t="s">
        <v>75</v>
      </c>
      <c r="AU249" s="231" t="s">
        <v>84</v>
      </c>
      <c r="AY249" s="230" t="s">
        <v>121</v>
      </c>
      <c r="BK249" s="232">
        <f>SUM(BK250:BK265)</f>
        <v>0</v>
      </c>
    </row>
    <row r="250" s="2" customFormat="1" ht="16.5" customHeight="1">
      <c r="A250" s="38"/>
      <c r="B250" s="39"/>
      <c r="C250" s="235" t="s">
        <v>500</v>
      </c>
      <c r="D250" s="235" t="s">
        <v>123</v>
      </c>
      <c r="E250" s="236" t="s">
        <v>501</v>
      </c>
      <c r="F250" s="237" t="s">
        <v>502</v>
      </c>
      <c r="G250" s="238" t="s">
        <v>165</v>
      </c>
      <c r="H250" s="239">
        <v>31.105</v>
      </c>
      <c r="I250" s="240"/>
      <c r="J250" s="241">
        <f>ROUND(I250*H250,2)</f>
        <v>0</v>
      </c>
      <c r="K250" s="237" t="s">
        <v>127</v>
      </c>
      <c r="L250" s="44"/>
      <c r="M250" s="242" t="s">
        <v>1</v>
      </c>
      <c r="N250" s="243" t="s">
        <v>41</v>
      </c>
      <c r="O250" s="91"/>
      <c r="P250" s="244">
        <f>O250*H250</f>
        <v>0</v>
      </c>
      <c r="Q250" s="244">
        <v>6.9999999999999994E-05</v>
      </c>
      <c r="R250" s="244">
        <f>Q250*H250</f>
        <v>0.0021773499999999998</v>
      </c>
      <c r="S250" s="244">
        <v>0</v>
      </c>
      <c r="T250" s="245">
        <f>S250*H250</f>
        <v>0</v>
      </c>
      <c r="U250" s="38"/>
      <c r="V250" s="38"/>
      <c r="W250" s="38"/>
      <c r="X250" s="38"/>
      <c r="Y250" s="38"/>
      <c r="Z250" s="38"/>
      <c r="AA250" s="38"/>
      <c r="AB250" s="38"/>
      <c r="AC250" s="38"/>
      <c r="AD250" s="38"/>
      <c r="AE250" s="38"/>
      <c r="AR250" s="246" t="s">
        <v>199</v>
      </c>
      <c r="AT250" s="246" t="s">
        <v>123</v>
      </c>
      <c r="AU250" s="246" t="s">
        <v>86</v>
      </c>
      <c r="AY250" s="17" t="s">
        <v>121</v>
      </c>
      <c r="BE250" s="247">
        <f>IF(N250="základní",J250,0)</f>
        <v>0</v>
      </c>
      <c r="BF250" s="247">
        <f>IF(N250="snížená",J250,0)</f>
        <v>0</v>
      </c>
      <c r="BG250" s="247">
        <f>IF(N250="zákl. přenesená",J250,0)</f>
        <v>0</v>
      </c>
      <c r="BH250" s="247">
        <f>IF(N250="sníž. přenesená",J250,0)</f>
        <v>0</v>
      </c>
      <c r="BI250" s="247">
        <f>IF(N250="nulová",J250,0)</f>
        <v>0</v>
      </c>
      <c r="BJ250" s="17" t="s">
        <v>84</v>
      </c>
      <c r="BK250" s="247">
        <f>ROUND(I250*H250,2)</f>
        <v>0</v>
      </c>
      <c r="BL250" s="17" t="s">
        <v>199</v>
      </c>
      <c r="BM250" s="246" t="s">
        <v>503</v>
      </c>
    </row>
    <row r="251" s="2" customFormat="1" ht="24" customHeight="1">
      <c r="A251" s="38"/>
      <c r="B251" s="39"/>
      <c r="C251" s="235" t="s">
        <v>504</v>
      </c>
      <c r="D251" s="235" t="s">
        <v>123</v>
      </c>
      <c r="E251" s="236" t="s">
        <v>505</v>
      </c>
      <c r="F251" s="237" t="s">
        <v>506</v>
      </c>
      <c r="G251" s="238" t="s">
        <v>165</v>
      </c>
      <c r="H251" s="239">
        <v>31.105</v>
      </c>
      <c r="I251" s="240"/>
      <c r="J251" s="241">
        <f>ROUND(I251*H251,2)</f>
        <v>0</v>
      </c>
      <c r="K251" s="237" t="s">
        <v>127</v>
      </c>
      <c r="L251" s="44"/>
      <c r="M251" s="242" t="s">
        <v>1</v>
      </c>
      <c r="N251" s="243" t="s">
        <v>41</v>
      </c>
      <c r="O251" s="91"/>
      <c r="P251" s="244">
        <f>O251*H251</f>
        <v>0</v>
      </c>
      <c r="Q251" s="244">
        <v>6.9999999999999994E-05</v>
      </c>
      <c r="R251" s="244">
        <f>Q251*H251</f>
        <v>0.0021773499999999998</v>
      </c>
      <c r="S251" s="244">
        <v>0</v>
      </c>
      <c r="T251" s="245">
        <f>S251*H251</f>
        <v>0</v>
      </c>
      <c r="U251" s="38"/>
      <c r="V251" s="38"/>
      <c r="W251" s="38"/>
      <c r="X251" s="38"/>
      <c r="Y251" s="38"/>
      <c r="Z251" s="38"/>
      <c r="AA251" s="38"/>
      <c r="AB251" s="38"/>
      <c r="AC251" s="38"/>
      <c r="AD251" s="38"/>
      <c r="AE251" s="38"/>
      <c r="AR251" s="246" t="s">
        <v>199</v>
      </c>
      <c r="AT251" s="246" t="s">
        <v>123</v>
      </c>
      <c r="AU251" s="246" t="s">
        <v>86</v>
      </c>
      <c r="AY251" s="17" t="s">
        <v>121</v>
      </c>
      <c r="BE251" s="247">
        <f>IF(N251="základní",J251,0)</f>
        <v>0</v>
      </c>
      <c r="BF251" s="247">
        <f>IF(N251="snížená",J251,0)</f>
        <v>0</v>
      </c>
      <c r="BG251" s="247">
        <f>IF(N251="zákl. přenesená",J251,0)</f>
        <v>0</v>
      </c>
      <c r="BH251" s="247">
        <f>IF(N251="sníž. přenesená",J251,0)</f>
        <v>0</v>
      </c>
      <c r="BI251" s="247">
        <f>IF(N251="nulová",J251,0)</f>
        <v>0</v>
      </c>
      <c r="BJ251" s="17" t="s">
        <v>84</v>
      </c>
      <c r="BK251" s="247">
        <f>ROUND(I251*H251,2)</f>
        <v>0</v>
      </c>
      <c r="BL251" s="17" t="s">
        <v>199</v>
      </c>
      <c r="BM251" s="246" t="s">
        <v>507</v>
      </c>
    </row>
    <row r="252" s="2" customFormat="1" ht="16.5" customHeight="1">
      <c r="A252" s="38"/>
      <c r="B252" s="39"/>
      <c r="C252" s="235" t="s">
        <v>508</v>
      </c>
      <c r="D252" s="235" t="s">
        <v>123</v>
      </c>
      <c r="E252" s="236" t="s">
        <v>509</v>
      </c>
      <c r="F252" s="237" t="s">
        <v>510</v>
      </c>
      <c r="G252" s="238" t="s">
        <v>165</v>
      </c>
      <c r="H252" s="239">
        <v>31.105</v>
      </c>
      <c r="I252" s="240"/>
      <c r="J252" s="241">
        <f>ROUND(I252*H252,2)</f>
        <v>0</v>
      </c>
      <c r="K252" s="237" t="s">
        <v>127</v>
      </c>
      <c r="L252" s="44"/>
      <c r="M252" s="242" t="s">
        <v>1</v>
      </c>
      <c r="N252" s="243" t="s">
        <v>41</v>
      </c>
      <c r="O252" s="91"/>
      <c r="P252" s="244">
        <f>O252*H252</f>
        <v>0</v>
      </c>
      <c r="Q252" s="244">
        <v>0</v>
      </c>
      <c r="R252" s="244">
        <f>Q252*H252</f>
        <v>0</v>
      </c>
      <c r="S252" s="244">
        <v>0</v>
      </c>
      <c r="T252" s="245">
        <f>S252*H252</f>
        <v>0</v>
      </c>
      <c r="U252" s="38"/>
      <c r="V252" s="38"/>
      <c r="W252" s="38"/>
      <c r="X252" s="38"/>
      <c r="Y252" s="38"/>
      <c r="Z252" s="38"/>
      <c r="AA252" s="38"/>
      <c r="AB252" s="38"/>
      <c r="AC252" s="38"/>
      <c r="AD252" s="38"/>
      <c r="AE252" s="38"/>
      <c r="AR252" s="246" t="s">
        <v>199</v>
      </c>
      <c r="AT252" s="246" t="s">
        <v>123</v>
      </c>
      <c r="AU252" s="246" t="s">
        <v>86</v>
      </c>
      <c r="AY252" s="17" t="s">
        <v>121</v>
      </c>
      <c r="BE252" s="247">
        <f>IF(N252="základní",J252,0)</f>
        <v>0</v>
      </c>
      <c r="BF252" s="247">
        <f>IF(N252="snížená",J252,0)</f>
        <v>0</v>
      </c>
      <c r="BG252" s="247">
        <f>IF(N252="zákl. přenesená",J252,0)</f>
        <v>0</v>
      </c>
      <c r="BH252" s="247">
        <f>IF(N252="sníž. přenesená",J252,0)</f>
        <v>0</v>
      </c>
      <c r="BI252" s="247">
        <f>IF(N252="nulová",J252,0)</f>
        <v>0</v>
      </c>
      <c r="BJ252" s="17" t="s">
        <v>84</v>
      </c>
      <c r="BK252" s="247">
        <f>ROUND(I252*H252,2)</f>
        <v>0</v>
      </c>
      <c r="BL252" s="17" t="s">
        <v>199</v>
      </c>
      <c r="BM252" s="246" t="s">
        <v>511</v>
      </c>
    </row>
    <row r="253" s="2" customFormat="1" ht="24" customHeight="1">
      <c r="A253" s="38"/>
      <c r="B253" s="39"/>
      <c r="C253" s="235" t="s">
        <v>512</v>
      </c>
      <c r="D253" s="235" t="s">
        <v>123</v>
      </c>
      <c r="E253" s="236" t="s">
        <v>513</v>
      </c>
      <c r="F253" s="237" t="s">
        <v>514</v>
      </c>
      <c r="G253" s="238" t="s">
        <v>165</v>
      </c>
      <c r="H253" s="239">
        <v>31.105</v>
      </c>
      <c r="I253" s="240"/>
      <c r="J253" s="241">
        <f>ROUND(I253*H253,2)</f>
        <v>0</v>
      </c>
      <c r="K253" s="237" t="s">
        <v>127</v>
      </c>
      <c r="L253" s="44"/>
      <c r="M253" s="242" t="s">
        <v>1</v>
      </c>
      <c r="N253" s="243" t="s">
        <v>41</v>
      </c>
      <c r="O253" s="91"/>
      <c r="P253" s="244">
        <f>O253*H253</f>
        <v>0</v>
      </c>
      <c r="Q253" s="244">
        <v>0.00011</v>
      </c>
      <c r="R253" s="244">
        <f>Q253*H253</f>
        <v>0.0034215500000000002</v>
      </c>
      <c r="S253" s="244">
        <v>0</v>
      </c>
      <c r="T253" s="245">
        <f>S253*H253</f>
        <v>0</v>
      </c>
      <c r="U253" s="38"/>
      <c r="V253" s="38"/>
      <c r="W253" s="38"/>
      <c r="X253" s="38"/>
      <c r="Y253" s="38"/>
      <c r="Z253" s="38"/>
      <c r="AA253" s="38"/>
      <c r="AB253" s="38"/>
      <c r="AC253" s="38"/>
      <c r="AD253" s="38"/>
      <c r="AE253" s="38"/>
      <c r="AR253" s="246" t="s">
        <v>199</v>
      </c>
      <c r="AT253" s="246" t="s">
        <v>123</v>
      </c>
      <c r="AU253" s="246" t="s">
        <v>86</v>
      </c>
      <c r="AY253" s="17" t="s">
        <v>121</v>
      </c>
      <c r="BE253" s="247">
        <f>IF(N253="základní",J253,0)</f>
        <v>0</v>
      </c>
      <c r="BF253" s="247">
        <f>IF(N253="snížená",J253,0)</f>
        <v>0</v>
      </c>
      <c r="BG253" s="247">
        <f>IF(N253="zákl. přenesená",J253,0)</f>
        <v>0</v>
      </c>
      <c r="BH253" s="247">
        <f>IF(N253="sníž. přenesená",J253,0)</f>
        <v>0</v>
      </c>
      <c r="BI253" s="247">
        <f>IF(N253="nulová",J253,0)</f>
        <v>0</v>
      </c>
      <c r="BJ253" s="17" t="s">
        <v>84</v>
      </c>
      <c r="BK253" s="247">
        <f>ROUND(I253*H253,2)</f>
        <v>0</v>
      </c>
      <c r="BL253" s="17" t="s">
        <v>199</v>
      </c>
      <c r="BM253" s="246" t="s">
        <v>515</v>
      </c>
    </row>
    <row r="254" s="14" customFormat="1">
      <c r="A254" s="14"/>
      <c r="B254" s="260"/>
      <c r="C254" s="261"/>
      <c r="D254" s="250" t="s">
        <v>130</v>
      </c>
      <c r="E254" s="262" t="s">
        <v>1</v>
      </c>
      <c r="F254" s="263" t="s">
        <v>516</v>
      </c>
      <c r="G254" s="261"/>
      <c r="H254" s="262" t="s">
        <v>1</v>
      </c>
      <c r="I254" s="264"/>
      <c r="J254" s="261"/>
      <c r="K254" s="261"/>
      <c r="L254" s="265"/>
      <c r="M254" s="266"/>
      <c r="N254" s="267"/>
      <c r="O254" s="267"/>
      <c r="P254" s="267"/>
      <c r="Q254" s="267"/>
      <c r="R254" s="267"/>
      <c r="S254" s="267"/>
      <c r="T254" s="268"/>
      <c r="U254" s="14"/>
      <c r="V254" s="14"/>
      <c r="W254" s="14"/>
      <c r="X254" s="14"/>
      <c r="Y254" s="14"/>
      <c r="Z254" s="14"/>
      <c r="AA254" s="14"/>
      <c r="AB254" s="14"/>
      <c r="AC254" s="14"/>
      <c r="AD254" s="14"/>
      <c r="AE254" s="14"/>
      <c r="AT254" s="269" t="s">
        <v>130</v>
      </c>
      <c r="AU254" s="269" t="s">
        <v>86</v>
      </c>
      <c r="AV254" s="14" t="s">
        <v>84</v>
      </c>
      <c r="AW254" s="14" t="s">
        <v>33</v>
      </c>
      <c r="AX254" s="14" t="s">
        <v>76</v>
      </c>
      <c r="AY254" s="269" t="s">
        <v>121</v>
      </c>
    </row>
    <row r="255" s="14" customFormat="1">
      <c r="A255" s="14"/>
      <c r="B255" s="260"/>
      <c r="C255" s="261"/>
      <c r="D255" s="250" t="s">
        <v>130</v>
      </c>
      <c r="E255" s="262" t="s">
        <v>1</v>
      </c>
      <c r="F255" s="263" t="s">
        <v>517</v>
      </c>
      <c r="G255" s="261"/>
      <c r="H255" s="262" t="s">
        <v>1</v>
      </c>
      <c r="I255" s="264"/>
      <c r="J255" s="261"/>
      <c r="K255" s="261"/>
      <c r="L255" s="265"/>
      <c r="M255" s="266"/>
      <c r="N255" s="267"/>
      <c r="O255" s="267"/>
      <c r="P255" s="267"/>
      <c r="Q255" s="267"/>
      <c r="R255" s="267"/>
      <c r="S255" s="267"/>
      <c r="T255" s="268"/>
      <c r="U255" s="14"/>
      <c r="V255" s="14"/>
      <c r="W255" s="14"/>
      <c r="X255" s="14"/>
      <c r="Y255" s="14"/>
      <c r="Z255" s="14"/>
      <c r="AA255" s="14"/>
      <c r="AB255" s="14"/>
      <c r="AC255" s="14"/>
      <c r="AD255" s="14"/>
      <c r="AE255" s="14"/>
      <c r="AT255" s="269" t="s">
        <v>130</v>
      </c>
      <c r="AU255" s="269" t="s">
        <v>86</v>
      </c>
      <c r="AV255" s="14" t="s">
        <v>84</v>
      </c>
      <c r="AW255" s="14" t="s">
        <v>33</v>
      </c>
      <c r="AX255" s="14" t="s">
        <v>76</v>
      </c>
      <c r="AY255" s="269" t="s">
        <v>121</v>
      </c>
    </row>
    <row r="256" s="13" customFormat="1">
      <c r="A256" s="13"/>
      <c r="B256" s="248"/>
      <c r="C256" s="249"/>
      <c r="D256" s="250" t="s">
        <v>130</v>
      </c>
      <c r="E256" s="251" t="s">
        <v>1</v>
      </c>
      <c r="F256" s="252" t="s">
        <v>518</v>
      </c>
      <c r="G256" s="249"/>
      <c r="H256" s="253">
        <v>13.471</v>
      </c>
      <c r="I256" s="254"/>
      <c r="J256" s="249"/>
      <c r="K256" s="249"/>
      <c r="L256" s="255"/>
      <c r="M256" s="256"/>
      <c r="N256" s="257"/>
      <c r="O256" s="257"/>
      <c r="P256" s="257"/>
      <c r="Q256" s="257"/>
      <c r="R256" s="257"/>
      <c r="S256" s="257"/>
      <c r="T256" s="258"/>
      <c r="U256" s="13"/>
      <c r="V256" s="13"/>
      <c r="W256" s="13"/>
      <c r="X256" s="13"/>
      <c r="Y256" s="13"/>
      <c r="Z256" s="13"/>
      <c r="AA256" s="13"/>
      <c r="AB256" s="13"/>
      <c r="AC256" s="13"/>
      <c r="AD256" s="13"/>
      <c r="AE256" s="13"/>
      <c r="AT256" s="259" t="s">
        <v>130</v>
      </c>
      <c r="AU256" s="259" t="s">
        <v>86</v>
      </c>
      <c r="AV256" s="13" t="s">
        <v>86</v>
      </c>
      <c r="AW256" s="13" t="s">
        <v>33</v>
      </c>
      <c r="AX256" s="13" t="s">
        <v>76</v>
      </c>
      <c r="AY256" s="259" t="s">
        <v>121</v>
      </c>
    </row>
    <row r="257" s="14" customFormat="1">
      <c r="A257" s="14"/>
      <c r="B257" s="260"/>
      <c r="C257" s="261"/>
      <c r="D257" s="250" t="s">
        <v>130</v>
      </c>
      <c r="E257" s="262" t="s">
        <v>1</v>
      </c>
      <c r="F257" s="263" t="s">
        <v>519</v>
      </c>
      <c r="G257" s="261"/>
      <c r="H257" s="262" t="s">
        <v>1</v>
      </c>
      <c r="I257" s="264"/>
      <c r="J257" s="261"/>
      <c r="K257" s="261"/>
      <c r="L257" s="265"/>
      <c r="M257" s="266"/>
      <c r="N257" s="267"/>
      <c r="O257" s="267"/>
      <c r="P257" s="267"/>
      <c r="Q257" s="267"/>
      <c r="R257" s="267"/>
      <c r="S257" s="267"/>
      <c r="T257" s="268"/>
      <c r="U257" s="14"/>
      <c r="V257" s="14"/>
      <c r="W257" s="14"/>
      <c r="X257" s="14"/>
      <c r="Y257" s="14"/>
      <c r="Z257" s="14"/>
      <c r="AA257" s="14"/>
      <c r="AB257" s="14"/>
      <c r="AC257" s="14"/>
      <c r="AD257" s="14"/>
      <c r="AE257" s="14"/>
      <c r="AT257" s="269" t="s">
        <v>130</v>
      </c>
      <c r="AU257" s="269" t="s">
        <v>86</v>
      </c>
      <c r="AV257" s="14" t="s">
        <v>84</v>
      </c>
      <c r="AW257" s="14" t="s">
        <v>33</v>
      </c>
      <c r="AX257" s="14" t="s">
        <v>76</v>
      </c>
      <c r="AY257" s="269" t="s">
        <v>121</v>
      </c>
    </row>
    <row r="258" s="13" customFormat="1">
      <c r="A258" s="13"/>
      <c r="B258" s="248"/>
      <c r="C258" s="249"/>
      <c r="D258" s="250" t="s">
        <v>130</v>
      </c>
      <c r="E258" s="251" t="s">
        <v>1</v>
      </c>
      <c r="F258" s="252" t="s">
        <v>520</v>
      </c>
      <c r="G258" s="249"/>
      <c r="H258" s="253">
        <v>17.634</v>
      </c>
      <c r="I258" s="254"/>
      <c r="J258" s="249"/>
      <c r="K258" s="249"/>
      <c r="L258" s="255"/>
      <c r="M258" s="256"/>
      <c r="N258" s="257"/>
      <c r="O258" s="257"/>
      <c r="P258" s="257"/>
      <c r="Q258" s="257"/>
      <c r="R258" s="257"/>
      <c r="S258" s="257"/>
      <c r="T258" s="258"/>
      <c r="U258" s="13"/>
      <c r="V258" s="13"/>
      <c r="W258" s="13"/>
      <c r="X258" s="13"/>
      <c r="Y258" s="13"/>
      <c r="Z258" s="13"/>
      <c r="AA258" s="13"/>
      <c r="AB258" s="13"/>
      <c r="AC258" s="13"/>
      <c r="AD258" s="13"/>
      <c r="AE258" s="13"/>
      <c r="AT258" s="259" t="s">
        <v>130</v>
      </c>
      <c r="AU258" s="259" t="s">
        <v>86</v>
      </c>
      <c r="AV258" s="13" t="s">
        <v>86</v>
      </c>
      <c r="AW258" s="13" t="s">
        <v>33</v>
      </c>
      <c r="AX258" s="13" t="s">
        <v>76</v>
      </c>
      <c r="AY258" s="259" t="s">
        <v>121</v>
      </c>
    </row>
    <row r="259" s="15" customFormat="1">
      <c r="A259" s="15"/>
      <c r="B259" s="285"/>
      <c r="C259" s="286"/>
      <c r="D259" s="250" t="s">
        <v>130</v>
      </c>
      <c r="E259" s="287" t="s">
        <v>1</v>
      </c>
      <c r="F259" s="288" t="s">
        <v>322</v>
      </c>
      <c r="G259" s="286"/>
      <c r="H259" s="289">
        <v>31.105</v>
      </c>
      <c r="I259" s="290"/>
      <c r="J259" s="286"/>
      <c r="K259" s="286"/>
      <c r="L259" s="291"/>
      <c r="M259" s="292"/>
      <c r="N259" s="293"/>
      <c r="O259" s="293"/>
      <c r="P259" s="293"/>
      <c r="Q259" s="293"/>
      <c r="R259" s="293"/>
      <c r="S259" s="293"/>
      <c r="T259" s="294"/>
      <c r="U259" s="15"/>
      <c r="V259" s="15"/>
      <c r="W259" s="15"/>
      <c r="X259" s="15"/>
      <c r="Y259" s="15"/>
      <c r="Z259" s="15"/>
      <c r="AA259" s="15"/>
      <c r="AB259" s="15"/>
      <c r="AC259" s="15"/>
      <c r="AD259" s="15"/>
      <c r="AE259" s="15"/>
      <c r="AT259" s="295" t="s">
        <v>130</v>
      </c>
      <c r="AU259" s="295" t="s">
        <v>86</v>
      </c>
      <c r="AV259" s="15" t="s">
        <v>128</v>
      </c>
      <c r="AW259" s="15" t="s">
        <v>33</v>
      </c>
      <c r="AX259" s="15" t="s">
        <v>84</v>
      </c>
      <c r="AY259" s="295" t="s">
        <v>121</v>
      </c>
    </row>
    <row r="260" s="2" customFormat="1" ht="24" customHeight="1">
      <c r="A260" s="38"/>
      <c r="B260" s="39"/>
      <c r="C260" s="235" t="s">
        <v>521</v>
      </c>
      <c r="D260" s="235" t="s">
        <v>123</v>
      </c>
      <c r="E260" s="236" t="s">
        <v>522</v>
      </c>
      <c r="F260" s="237" t="s">
        <v>523</v>
      </c>
      <c r="G260" s="238" t="s">
        <v>165</v>
      </c>
      <c r="H260" s="239">
        <v>31.105</v>
      </c>
      <c r="I260" s="240"/>
      <c r="J260" s="241">
        <f>ROUND(I260*H260,2)</f>
        <v>0</v>
      </c>
      <c r="K260" s="237" t="s">
        <v>127</v>
      </c>
      <c r="L260" s="44"/>
      <c r="M260" s="242" t="s">
        <v>1</v>
      </c>
      <c r="N260" s="243" t="s">
        <v>41</v>
      </c>
      <c r="O260" s="91"/>
      <c r="P260" s="244">
        <f>O260*H260</f>
        <v>0</v>
      </c>
      <c r="Q260" s="244">
        <v>0.00013999999999999999</v>
      </c>
      <c r="R260" s="244">
        <f>Q260*H260</f>
        <v>0.0043546999999999995</v>
      </c>
      <c r="S260" s="244">
        <v>0</v>
      </c>
      <c r="T260" s="245">
        <f>S260*H260</f>
        <v>0</v>
      </c>
      <c r="U260" s="38"/>
      <c r="V260" s="38"/>
      <c r="W260" s="38"/>
      <c r="X260" s="38"/>
      <c r="Y260" s="38"/>
      <c r="Z260" s="38"/>
      <c r="AA260" s="38"/>
      <c r="AB260" s="38"/>
      <c r="AC260" s="38"/>
      <c r="AD260" s="38"/>
      <c r="AE260" s="38"/>
      <c r="AR260" s="246" t="s">
        <v>199</v>
      </c>
      <c r="AT260" s="246" t="s">
        <v>123</v>
      </c>
      <c r="AU260" s="246" t="s">
        <v>86</v>
      </c>
      <c r="AY260" s="17" t="s">
        <v>121</v>
      </c>
      <c r="BE260" s="247">
        <f>IF(N260="základní",J260,0)</f>
        <v>0</v>
      </c>
      <c r="BF260" s="247">
        <f>IF(N260="snížená",J260,0)</f>
        <v>0</v>
      </c>
      <c r="BG260" s="247">
        <f>IF(N260="zákl. přenesená",J260,0)</f>
        <v>0</v>
      </c>
      <c r="BH260" s="247">
        <f>IF(N260="sníž. přenesená",J260,0)</f>
        <v>0</v>
      </c>
      <c r="BI260" s="247">
        <f>IF(N260="nulová",J260,0)</f>
        <v>0</v>
      </c>
      <c r="BJ260" s="17" t="s">
        <v>84</v>
      </c>
      <c r="BK260" s="247">
        <f>ROUND(I260*H260,2)</f>
        <v>0</v>
      </c>
      <c r="BL260" s="17" t="s">
        <v>199</v>
      </c>
      <c r="BM260" s="246" t="s">
        <v>524</v>
      </c>
    </row>
    <row r="261" s="2" customFormat="1" ht="24" customHeight="1">
      <c r="A261" s="38"/>
      <c r="B261" s="39"/>
      <c r="C261" s="235" t="s">
        <v>525</v>
      </c>
      <c r="D261" s="235" t="s">
        <v>123</v>
      </c>
      <c r="E261" s="236" t="s">
        <v>526</v>
      </c>
      <c r="F261" s="237" t="s">
        <v>527</v>
      </c>
      <c r="G261" s="238" t="s">
        <v>165</v>
      </c>
      <c r="H261" s="239">
        <v>31.105</v>
      </c>
      <c r="I261" s="240"/>
      <c r="J261" s="241">
        <f>ROUND(I261*H261,2)</f>
        <v>0</v>
      </c>
      <c r="K261" s="237" t="s">
        <v>127</v>
      </c>
      <c r="L261" s="44"/>
      <c r="M261" s="242" t="s">
        <v>1</v>
      </c>
      <c r="N261" s="243" t="s">
        <v>41</v>
      </c>
      <c r="O261" s="91"/>
      <c r="P261" s="244">
        <f>O261*H261</f>
        <v>0</v>
      </c>
      <c r="Q261" s="244">
        <v>0.00012</v>
      </c>
      <c r="R261" s="244">
        <f>Q261*H261</f>
        <v>0.0037326</v>
      </c>
      <c r="S261" s="244">
        <v>0</v>
      </c>
      <c r="T261" s="245">
        <f>S261*H261</f>
        <v>0</v>
      </c>
      <c r="U261" s="38"/>
      <c r="V261" s="38"/>
      <c r="W261" s="38"/>
      <c r="X261" s="38"/>
      <c r="Y261" s="38"/>
      <c r="Z261" s="38"/>
      <c r="AA261" s="38"/>
      <c r="AB261" s="38"/>
      <c r="AC261" s="38"/>
      <c r="AD261" s="38"/>
      <c r="AE261" s="38"/>
      <c r="AR261" s="246" t="s">
        <v>199</v>
      </c>
      <c r="AT261" s="246" t="s">
        <v>123</v>
      </c>
      <c r="AU261" s="246" t="s">
        <v>86</v>
      </c>
      <c r="AY261" s="17" t="s">
        <v>121</v>
      </c>
      <c r="BE261" s="247">
        <f>IF(N261="základní",J261,0)</f>
        <v>0</v>
      </c>
      <c r="BF261" s="247">
        <f>IF(N261="snížená",J261,0)</f>
        <v>0</v>
      </c>
      <c r="BG261" s="247">
        <f>IF(N261="zákl. přenesená",J261,0)</f>
        <v>0</v>
      </c>
      <c r="BH261" s="247">
        <f>IF(N261="sníž. přenesená",J261,0)</f>
        <v>0</v>
      </c>
      <c r="BI261" s="247">
        <f>IF(N261="nulová",J261,0)</f>
        <v>0</v>
      </c>
      <c r="BJ261" s="17" t="s">
        <v>84</v>
      </c>
      <c r="BK261" s="247">
        <f>ROUND(I261*H261,2)</f>
        <v>0</v>
      </c>
      <c r="BL261" s="17" t="s">
        <v>199</v>
      </c>
      <c r="BM261" s="246" t="s">
        <v>528</v>
      </c>
    </row>
    <row r="262" s="2" customFormat="1" ht="24" customHeight="1">
      <c r="A262" s="38"/>
      <c r="B262" s="39"/>
      <c r="C262" s="235" t="s">
        <v>529</v>
      </c>
      <c r="D262" s="235" t="s">
        <v>123</v>
      </c>
      <c r="E262" s="236" t="s">
        <v>530</v>
      </c>
      <c r="F262" s="237" t="s">
        <v>531</v>
      </c>
      <c r="G262" s="238" t="s">
        <v>165</v>
      </c>
      <c r="H262" s="239">
        <v>3</v>
      </c>
      <c r="I262" s="240"/>
      <c r="J262" s="241">
        <f>ROUND(I262*H262,2)</f>
        <v>0</v>
      </c>
      <c r="K262" s="237" t="s">
        <v>127</v>
      </c>
      <c r="L262" s="44"/>
      <c r="M262" s="242" t="s">
        <v>1</v>
      </c>
      <c r="N262" s="243" t="s">
        <v>41</v>
      </c>
      <c r="O262" s="91"/>
      <c r="P262" s="244">
        <f>O262*H262</f>
        <v>0</v>
      </c>
      <c r="Q262" s="244">
        <v>3.0000000000000001E-05</v>
      </c>
      <c r="R262" s="244">
        <f>Q262*H262</f>
        <v>9.0000000000000006E-05</v>
      </c>
      <c r="S262" s="244">
        <v>0</v>
      </c>
      <c r="T262" s="245">
        <f>S262*H262</f>
        <v>0</v>
      </c>
      <c r="U262" s="38"/>
      <c r="V262" s="38"/>
      <c r="W262" s="38"/>
      <c r="X262" s="38"/>
      <c r="Y262" s="38"/>
      <c r="Z262" s="38"/>
      <c r="AA262" s="38"/>
      <c r="AB262" s="38"/>
      <c r="AC262" s="38"/>
      <c r="AD262" s="38"/>
      <c r="AE262" s="38"/>
      <c r="AR262" s="246" t="s">
        <v>199</v>
      </c>
      <c r="AT262" s="246" t="s">
        <v>123</v>
      </c>
      <c r="AU262" s="246" t="s">
        <v>86</v>
      </c>
      <c r="AY262" s="17" t="s">
        <v>121</v>
      </c>
      <c r="BE262" s="247">
        <f>IF(N262="základní",J262,0)</f>
        <v>0</v>
      </c>
      <c r="BF262" s="247">
        <f>IF(N262="snížená",J262,0)</f>
        <v>0</v>
      </c>
      <c r="BG262" s="247">
        <f>IF(N262="zákl. přenesená",J262,0)</f>
        <v>0</v>
      </c>
      <c r="BH262" s="247">
        <f>IF(N262="sníž. přenesená",J262,0)</f>
        <v>0</v>
      </c>
      <c r="BI262" s="247">
        <f>IF(N262="nulová",J262,0)</f>
        <v>0</v>
      </c>
      <c r="BJ262" s="17" t="s">
        <v>84</v>
      </c>
      <c r="BK262" s="247">
        <f>ROUND(I262*H262,2)</f>
        <v>0</v>
      </c>
      <c r="BL262" s="17" t="s">
        <v>199</v>
      </c>
      <c r="BM262" s="246" t="s">
        <v>532</v>
      </c>
    </row>
    <row r="263" s="2" customFormat="1" ht="24" customHeight="1">
      <c r="A263" s="38"/>
      <c r="B263" s="39"/>
      <c r="C263" s="235" t="s">
        <v>533</v>
      </c>
      <c r="D263" s="235" t="s">
        <v>123</v>
      </c>
      <c r="E263" s="236" t="s">
        <v>534</v>
      </c>
      <c r="F263" s="237" t="s">
        <v>535</v>
      </c>
      <c r="G263" s="238" t="s">
        <v>165</v>
      </c>
      <c r="H263" s="239">
        <v>93</v>
      </c>
      <c r="I263" s="240"/>
      <c r="J263" s="241">
        <f>ROUND(I263*H263,2)</f>
        <v>0</v>
      </c>
      <c r="K263" s="237" t="s">
        <v>127</v>
      </c>
      <c r="L263" s="44"/>
      <c r="M263" s="242" t="s">
        <v>1</v>
      </c>
      <c r="N263" s="243" t="s">
        <v>41</v>
      </c>
      <c r="O263" s="91"/>
      <c r="P263" s="244">
        <f>O263*H263</f>
        <v>0</v>
      </c>
      <c r="Q263" s="244">
        <v>0.00021000000000000001</v>
      </c>
      <c r="R263" s="244">
        <f>Q263*H263</f>
        <v>0.019530000000000002</v>
      </c>
      <c r="S263" s="244">
        <v>0</v>
      </c>
      <c r="T263" s="245">
        <f>S263*H263</f>
        <v>0</v>
      </c>
      <c r="U263" s="38"/>
      <c r="V263" s="38"/>
      <c r="W263" s="38"/>
      <c r="X263" s="38"/>
      <c r="Y263" s="38"/>
      <c r="Z263" s="38"/>
      <c r="AA263" s="38"/>
      <c r="AB263" s="38"/>
      <c r="AC263" s="38"/>
      <c r="AD263" s="38"/>
      <c r="AE263" s="38"/>
      <c r="AR263" s="246" t="s">
        <v>199</v>
      </c>
      <c r="AT263" s="246" t="s">
        <v>123</v>
      </c>
      <c r="AU263" s="246" t="s">
        <v>86</v>
      </c>
      <c r="AY263" s="17" t="s">
        <v>121</v>
      </c>
      <c r="BE263" s="247">
        <f>IF(N263="základní",J263,0)</f>
        <v>0</v>
      </c>
      <c r="BF263" s="247">
        <f>IF(N263="snížená",J263,0)</f>
        <v>0</v>
      </c>
      <c r="BG263" s="247">
        <f>IF(N263="zákl. přenesená",J263,0)</f>
        <v>0</v>
      </c>
      <c r="BH263" s="247">
        <f>IF(N263="sníž. přenesená",J263,0)</f>
        <v>0</v>
      </c>
      <c r="BI263" s="247">
        <f>IF(N263="nulová",J263,0)</f>
        <v>0</v>
      </c>
      <c r="BJ263" s="17" t="s">
        <v>84</v>
      </c>
      <c r="BK263" s="247">
        <f>ROUND(I263*H263,2)</f>
        <v>0</v>
      </c>
      <c r="BL263" s="17" t="s">
        <v>199</v>
      </c>
      <c r="BM263" s="246" t="s">
        <v>536</v>
      </c>
    </row>
    <row r="264" s="14" customFormat="1">
      <c r="A264" s="14"/>
      <c r="B264" s="260"/>
      <c r="C264" s="261"/>
      <c r="D264" s="250" t="s">
        <v>130</v>
      </c>
      <c r="E264" s="262" t="s">
        <v>1</v>
      </c>
      <c r="F264" s="263" t="s">
        <v>537</v>
      </c>
      <c r="G264" s="261"/>
      <c r="H264" s="262" t="s">
        <v>1</v>
      </c>
      <c r="I264" s="264"/>
      <c r="J264" s="261"/>
      <c r="K264" s="261"/>
      <c r="L264" s="265"/>
      <c r="M264" s="266"/>
      <c r="N264" s="267"/>
      <c r="O264" s="267"/>
      <c r="P264" s="267"/>
      <c r="Q264" s="267"/>
      <c r="R264" s="267"/>
      <c r="S264" s="267"/>
      <c r="T264" s="268"/>
      <c r="U264" s="14"/>
      <c r="V264" s="14"/>
      <c r="W264" s="14"/>
      <c r="X264" s="14"/>
      <c r="Y264" s="14"/>
      <c r="Z264" s="14"/>
      <c r="AA264" s="14"/>
      <c r="AB264" s="14"/>
      <c r="AC264" s="14"/>
      <c r="AD264" s="14"/>
      <c r="AE264" s="14"/>
      <c r="AT264" s="269" t="s">
        <v>130</v>
      </c>
      <c r="AU264" s="269" t="s">
        <v>86</v>
      </c>
      <c r="AV264" s="14" t="s">
        <v>84</v>
      </c>
      <c r="AW264" s="14" t="s">
        <v>33</v>
      </c>
      <c r="AX264" s="14" t="s">
        <v>76</v>
      </c>
      <c r="AY264" s="269" t="s">
        <v>121</v>
      </c>
    </row>
    <row r="265" s="13" customFormat="1">
      <c r="A265" s="13"/>
      <c r="B265" s="248"/>
      <c r="C265" s="249"/>
      <c r="D265" s="250" t="s">
        <v>130</v>
      </c>
      <c r="E265" s="251" t="s">
        <v>1</v>
      </c>
      <c r="F265" s="252" t="s">
        <v>538</v>
      </c>
      <c r="G265" s="249"/>
      <c r="H265" s="253">
        <v>93</v>
      </c>
      <c r="I265" s="254"/>
      <c r="J265" s="249"/>
      <c r="K265" s="249"/>
      <c r="L265" s="255"/>
      <c r="M265" s="256"/>
      <c r="N265" s="257"/>
      <c r="O265" s="257"/>
      <c r="P265" s="257"/>
      <c r="Q265" s="257"/>
      <c r="R265" s="257"/>
      <c r="S265" s="257"/>
      <c r="T265" s="258"/>
      <c r="U265" s="13"/>
      <c r="V265" s="13"/>
      <c r="W265" s="13"/>
      <c r="X265" s="13"/>
      <c r="Y265" s="13"/>
      <c r="Z265" s="13"/>
      <c r="AA265" s="13"/>
      <c r="AB265" s="13"/>
      <c r="AC265" s="13"/>
      <c r="AD265" s="13"/>
      <c r="AE265" s="13"/>
      <c r="AT265" s="259" t="s">
        <v>130</v>
      </c>
      <c r="AU265" s="259" t="s">
        <v>86</v>
      </c>
      <c r="AV265" s="13" t="s">
        <v>86</v>
      </c>
      <c r="AW265" s="13" t="s">
        <v>33</v>
      </c>
      <c r="AX265" s="13" t="s">
        <v>84</v>
      </c>
      <c r="AY265" s="259" t="s">
        <v>121</v>
      </c>
    </row>
    <row r="266" s="12" customFormat="1" ht="25.92" customHeight="1">
      <c r="A266" s="12"/>
      <c r="B266" s="219"/>
      <c r="C266" s="220"/>
      <c r="D266" s="221" t="s">
        <v>75</v>
      </c>
      <c r="E266" s="222" t="s">
        <v>539</v>
      </c>
      <c r="F266" s="222" t="s">
        <v>540</v>
      </c>
      <c r="G266" s="220"/>
      <c r="H266" s="220"/>
      <c r="I266" s="223"/>
      <c r="J266" s="224">
        <f>BK266</f>
        <v>0</v>
      </c>
      <c r="K266" s="220"/>
      <c r="L266" s="225"/>
      <c r="M266" s="226"/>
      <c r="N266" s="227"/>
      <c r="O266" s="227"/>
      <c r="P266" s="228">
        <f>P267</f>
        <v>0</v>
      </c>
      <c r="Q266" s="227"/>
      <c r="R266" s="228">
        <f>R267</f>
        <v>0</v>
      </c>
      <c r="S266" s="227"/>
      <c r="T266" s="229">
        <f>T267</f>
        <v>0</v>
      </c>
      <c r="U266" s="12"/>
      <c r="V266" s="12"/>
      <c r="W266" s="12"/>
      <c r="X266" s="12"/>
      <c r="Y266" s="12"/>
      <c r="Z266" s="12"/>
      <c r="AA266" s="12"/>
      <c r="AB266" s="12"/>
      <c r="AC266" s="12"/>
      <c r="AD266" s="12"/>
      <c r="AE266" s="12"/>
      <c r="AR266" s="230" t="s">
        <v>144</v>
      </c>
      <c r="AT266" s="231" t="s">
        <v>75</v>
      </c>
      <c r="AU266" s="231" t="s">
        <v>76</v>
      </c>
      <c r="AY266" s="230" t="s">
        <v>121</v>
      </c>
      <c r="BK266" s="232">
        <f>BK267</f>
        <v>0</v>
      </c>
    </row>
    <row r="267" s="12" customFormat="1" ht="22.8" customHeight="1">
      <c r="A267" s="12"/>
      <c r="B267" s="219"/>
      <c r="C267" s="220"/>
      <c r="D267" s="221" t="s">
        <v>75</v>
      </c>
      <c r="E267" s="233" t="s">
        <v>541</v>
      </c>
      <c r="F267" s="233" t="s">
        <v>542</v>
      </c>
      <c r="G267" s="220"/>
      <c r="H267" s="220"/>
      <c r="I267" s="223"/>
      <c r="J267" s="234">
        <f>BK267</f>
        <v>0</v>
      </c>
      <c r="K267" s="220"/>
      <c r="L267" s="225"/>
      <c r="M267" s="226"/>
      <c r="N267" s="227"/>
      <c r="O267" s="227"/>
      <c r="P267" s="228">
        <f>P268</f>
        <v>0</v>
      </c>
      <c r="Q267" s="227"/>
      <c r="R267" s="228">
        <f>R268</f>
        <v>0</v>
      </c>
      <c r="S267" s="227"/>
      <c r="T267" s="229">
        <f>T268</f>
        <v>0</v>
      </c>
      <c r="U267" s="12"/>
      <c r="V267" s="12"/>
      <c r="W267" s="12"/>
      <c r="X267" s="12"/>
      <c r="Y267" s="12"/>
      <c r="Z267" s="12"/>
      <c r="AA267" s="12"/>
      <c r="AB267" s="12"/>
      <c r="AC267" s="12"/>
      <c r="AD267" s="12"/>
      <c r="AE267" s="12"/>
      <c r="AR267" s="230" t="s">
        <v>144</v>
      </c>
      <c r="AT267" s="231" t="s">
        <v>75</v>
      </c>
      <c r="AU267" s="231" t="s">
        <v>84</v>
      </c>
      <c r="AY267" s="230" t="s">
        <v>121</v>
      </c>
      <c r="BK267" s="232">
        <f>BK268</f>
        <v>0</v>
      </c>
    </row>
    <row r="268" s="2" customFormat="1" ht="16.5" customHeight="1">
      <c r="A268" s="38"/>
      <c r="B268" s="39"/>
      <c r="C268" s="235" t="s">
        <v>543</v>
      </c>
      <c r="D268" s="235" t="s">
        <v>123</v>
      </c>
      <c r="E268" s="236" t="s">
        <v>544</v>
      </c>
      <c r="F268" s="237" t="s">
        <v>542</v>
      </c>
      <c r="G268" s="238" t="s">
        <v>545</v>
      </c>
      <c r="H268" s="239">
        <v>1</v>
      </c>
      <c r="I268" s="240"/>
      <c r="J268" s="241">
        <f>ROUND(I268*H268,2)</f>
        <v>0</v>
      </c>
      <c r="K268" s="237" t="s">
        <v>127</v>
      </c>
      <c r="L268" s="44"/>
      <c r="M268" s="280" t="s">
        <v>1</v>
      </c>
      <c r="N268" s="281" t="s">
        <v>41</v>
      </c>
      <c r="O268" s="282"/>
      <c r="P268" s="283">
        <f>O268*H268</f>
        <v>0</v>
      </c>
      <c r="Q268" s="283">
        <v>0</v>
      </c>
      <c r="R268" s="283">
        <f>Q268*H268</f>
        <v>0</v>
      </c>
      <c r="S268" s="283">
        <v>0</v>
      </c>
      <c r="T268" s="284">
        <f>S268*H268</f>
        <v>0</v>
      </c>
      <c r="U268" s="38"/>
      <c r="V268" s="38"/>
      <c r="W268" s="38"/>
      <c r="X268" s="38"/>
      <c r="Y268" s="38"/>
      <c r="Z268" s="38"/>
      <c r="AA268" s="38"/>
      <c r="AB268" s="38"/>
      <c r="AC268" s="38"/>
      <c r="AD268" s="38"/>
      <c r="AE268" s="38"/>
      <c r="AR268" s="246" t="s">
        <v>546</v>
      </c>
      <c r="AT268" s="246" t="s">
        <v>123</v>
      </c>
      <c r="AU268" s="246" t="s">
        <v>86</v>
      </c>
      <c r="AY268" s="17" t="s">
        <v>121</v>
      </c>
      <c r="BE268" s="247">
        <f>IF(N268="základní",J268,0)</f>
        <v>0</v>
      </c>
      <c r="BF268" s="247">
        <f>IF(N268="snížená",J268,0)</f>
        <v>0</v>
      </c>
      <c r="BG268" s="247">
        <f>IF(N268="zákl. přenesená",J268,0)</f>
        <v>0</v>
      </c>
      <c r="BH268" s="247">
        <f>IF(N268="sníž. přenesená",J268,0)</f>
        <v>0</v>
      </c>
      <c r="BI268" s="247">
        <f>IF(N268="nulová",J268,0)</f>
        <v>0</v>
      </c>
      <c r="BJ268" s="17" t="s">
        <v>84</v>
      </c>
      <c r="BK268" s="247">
        <f>ROUND(I268*H268,2)</f>
        <v>0</v>
      </c>
      <c r="BL268" s="17" t="s">
        <v>546</v>
      </c>
      <c r="BM268" s="246" t="s">
        <v>547</v>
      </c>
    </row>
    <row r="269" s="2" customFormat="1" ht="6.96" customHeight="1">
      <c r="A269" s="38"/>
      <c r="B269" s="66"/>
      <c r="C269" s="67"/>
      <c r="D269" s="67"/>
      <c r="E269" s="67"/>
      <c r="F269" s="67"/>
      <c r="G269" s="67"/>
      <c r="H269" s="67"/>
      <c r="I269" s="183"/>
      <c r="J269" s="67"/>
      <c r="K269" s="67"/>
      <c r="L269" s="44"/>
      <c r="M269" s="38"/>
      <c r="O269" s="38"/>
      <c r="P269" s="38"/>
      <c r="Q269" s="38"/>
      <c r="R269" s="38"/>
      <c r="S269" s="38"/>
      <c r="T269" s="38"/>
      <c r="U269" s="38"/>
      <c r="V269" s="38"/>
      <c r="W269" s="38"/>
      <c r="X269" s="38"/>
      <c r="Y269" s="38"/>
      <c r="Z269" s="38"/>
      <c r="AA269" s="38"/>
      <c r="AB269" s="38"/>
      <c r="AC269" s="38"/>
      <c r="AD269" s="38"/>
      <c r="AE269" s="38"/>
    </row>
  </sheetData>
  <sheetProtection sheet="1" autoFilter="0" formatColumns="0" formatRows="0" objects="1" scenarios="1" spinCount="100000" saltValue="LTjauFrO0Q7EbRv92wMkyqxAklUuW77oCGH4afsDR1QxOAe6xgFqruTuAyoqsM4l/VPUwUfUj1nNkum/INCaKA==" hashValue="GatL13EPFsHDoDDnicqy6Gvx22h+R3ihk2sxK3V1qaj5dUK7lbGEZ5KKxfsBnaTkVpIcjppKxnZcwK60Vg9lDg==" algorithmName="SHA-512" password="CC35"/>
  <autoFilter ref="C129:K268"/>
  <mergeCells count="9">
    <mergeCell ref="E7:H7"/>
    <mergeCell ref="E9:H9"/>
    <mergeCell ref="E18:H18"/>
    <mergeCell ref="E27:H27"/>
    <mergeCell ref="E85:H85"/>
    <mergeCell ref="E87:H87"/>
    <mergeCell ref="E120:H120"/>
    <mergeCell ref="E122:H122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Alena Moscato</dc:creator>
  <cp:lastModifiedBy>Alena Moscato</cp:lastModifiedBy>
  <dcterms:created xsi:type="dcterms:W3CDTF">2020-03-04T11:17:56Z</dcterms:created>
  <dcterms:modified xsi:type="dcterms:W3CDTF">2020-03-04T11:17:59Z</dcterms:modified>
</cp:coreProperties>
</file>